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flipp\Downloads\"/>
    </mc:Choice>
  </mc:AlternateContent>
  <xr:revisionPtr revIDLastSave="0" documentId="13_ncr:1_{E3C7644E-A8EC-420C-8F77-81EC57D2E634}" xr6:coauthVersionLast="47" xr6:coauthVersionMax="47" xr10:uidLastSave="{00000000-0000-0000-0000-000000000000}"/>
  <bookViews>
    <workbookView xWindow="-120" yWindow="-120" windowWidth="51840" windowHeight="21120" tabRatio="500" activeTab="1" xr2:uid="{00000000-000D-0000-FFFF-FFFF00000000}"/>
  </bookViews>
  <sheets>
    <sheet name="Introduction" sheetId="1" r:id="rId1"/>
    <sheet name="How to Use" sheetId="2" r:id="rId2"/>
    <sheet name="Data Validation" sheetId="3" state="hidden" r:id="rId3"/>
    <sheet name="Dashboard" sheetId="4" r:id="rId4"/>
    <sheet name="VAISS Attestation Checklist" sheetId="5" r:id="rId5"/>
    <sheet name="Evidence Log" sheetId="10" r:id="rId6"/>
    <sheet name="Glossary" sheetId="6"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4" i="4" l="1"/>
  <c r="G13" i="4"/>
  <c r="G12" i="4"/>
  <c r="G11" i="4"/>
  <c r="G10" i="4"/>
  <c r="G9" i="4"/>
  <c r="G8" i="4"/>
  <c r="G7" i="4"/>
  <c r="G6" i="4"/>
  <c r="G5" i="4"/>
  <c r="F14" i="4"/>
  <c r="F13" i="4"/>
  <c r="F12" i="4"/>
  <c r="F11" i="4"/>
  <c r="F10" i="4"/>
  <c r="F9" i="4"/>
  <c r="F8" i="4"/>
  <c r="F7" i="4"/>
  <c r="F6" i="4"/>
  <c r="F5" i="4"/>
  <c r="E14" i="4"/>
  <c r="E13" i="4"/>
  <c r="E12" i="4"/>
  <c r="E11" i="4"/>
  <c r="E10" i="4"/>
  <c r="E9" i="4"/>
  <c r="E8" i="4"/>
  <c r="E7" i="4"/>
  <c r="E6" i="4"/>
  <c r="E5" i="4"/>
  <c r="G92" i="5"/>
  <c r="G91" i="5"/>
  <c r="G90" i="5"/>
  <c r="G89" i="5"/>
  <c r="G88" i="5"/>
  <c r="G87" i="5"/>
  <c r="G84" i="5"/>
  <c r="G83" i="5"/>
  <c r="G82" i="5"/>
  <c r="G81" i="5"/>
  <c r="G80" i="5"/>
  <c r="G79" i="5"/>
  <c r="G76" i="5"/>
  <c r="G75" i="5"/>
  <c r="G74" i="5"/>
  <c r="G73" i="5"/>
  <c r="G70" i="5"/>
  <c r="G69" i="5"/>
  <c r="G68" i="5"/>
  <c r="G67" i="5"/>
  <c r="G66" i="5"/>
  <c r="G63" i="5"/>
  <c r="G62" i="5"/>
  <c r="G61" i="5"/>
  <c r="G60" i="5"/>
  <c r="G59" i="5"/>
  <c r="G58" i="5"/>
  <c r="G55" i="5"/>
  <c r="G54" i="5"/>
  <c r="G53" i="5"/>
  <c r="G52" i="5"/>
  <c r="G51" i="5"/>
  <c r="G50" i="5"/>
  <c r="G46" i="5"/>
  <c r="G45" i="5"/>
  <c r="G44" i="5"/>
  <c r="G43" i="5"/>
  <c r="G42" i="5"/>
  <c r="G41" i="5"/>
  <c r="G40" i="5"/>
  <c r="G36" i="5"/>
  <c r="G35" i="5"/>
  <c r="G34" i="5"/>
  <c r="G33" i="5"/>
  <c r="G32" i="5"/>
  <c r="G31" i="5"/>
  <c r="G30" i="5"/>
  <c r="G29" i="5"/>
  <c r="G25" i="5"/>
  <c r="G24" i="5"/>
  <c r="G23" i="5"/>
  <c r="G22" i="5"/>
  <c r="G21" i="5"/>
  <c r="G20" i="5"/>
  <c r="G19" i="5"/>
  <c r="G18" i="5"/>
  <c r="G14" i="5"/>
  <c r="G13" i="5"/>
  <c r="G12" i="5"/>
  <c r="G11" i="5"/>
  <c r="G10" i="5"/>
  <c r="G9" i="5"/>
  <c r="G8" i="5"/>
  <c r="G7" i="5"/>
  <c r="G6" i="5"/>
  <c r="G5" i="5"/>
  <c r="G4" i="5"/>
  <c r="D14" i="4"/>
  <c r="C14" i="4"/>
  <c r="D13" i="4"/>
  <c r="C13" i="4"/>
  <c r="D12" i="4"/>
  <c r="C12" i="4"/>
  <c r="D11" i="4"/>
  <c r="H11" i="4" s="1"/>
  <c r="C11" i="4"/>
  <c r="D10" i="4"/>
  <c r="C10" i="4"/>
  <c r="D9" i="4"/>
  <c r="C9" i="4"/>
  <c r="D8" i="4"/>
  <c r="C8" i="4"/>
  <c r="D7" i="4"/>
  <c r="C7" i="4"/>
  <c r="D6" i="4"/>
  <c r="C6" i="4"/>
  <c r="D5" i="4"/>
  <c r="C5" i="4"/>
  <c r="H8" i="4" l="1"/>
  <c r="H12" i="4"/>
  <c r="F15" i="4"/>
  <c r="C15" i="4"/>
  <c r="H9" i="4"/>
  <c r="H14" i="4"/>
  <c r="H7" i="4"/>
  <c r="G15" i="4"/>
  <c r="I13" i="4"/>
  <c r="H6" i="4"/>
  <c r="E15" i="4"/>
  <c r="H10" i="4"/>
  <c r="I5" i="4"/>
  <c r="I7" i="4"/>
  <c r="I11" i="4"/>
  <c r="I12" i="4"/>
  <c r="I14" i="4"/>
  <c r="H5" i="4"/>
  <c r="H13" i="4"/>
  <c r="D15" i="4"/>
  <c r="I6" i="4"/>
  <c r="I8" i="4"/>
  <c r="I9" i="4"/>
  <c r="I10" i="4"/>
  <c r="I15" i="4" l="1"/>
  <c r="H15" i="4"/>
  <c r="B23" i="4"/>
</calcChain>
</file>

<file path=xl/sharedStrings.xml><?xml version="1.0" encoding="utf-8"?>
<sst xmlns="http://schemas.openxmlformats.org/spreadsheetml/2006/main" count="511" uniqueCount="352">
  <si>
    <t>VAISS AI Compliance Attestation Checklist</t>
  </si>
  <si>
    <t>Based on the Australian Voluntary AI Safety Standard (10 Guardrails)</t>
  </si>
  <si>
    <t>Prepared by Ongkrong AI Consulting</t>
  </si>
  <si>
    <t>ABN 70 543 844 199 | Melbourne, VIC</t>
  </si>
  <si>
    <t>www.ongkrong.com</t>
  </si>
  <si>
    <t>VERSION 1.0  |  March 2026</t>
  </si>
  <si>
    <t>──────────────────────────────────────────────────────────────────────</t>
  </si>
  <si>
    <t>PURPOSE</t>
  </si>
  <si>
    <t>This workbook provides a structured compliance attestation checklist based on the Australian Government's Voluntary AI Safety Standard (VAISS), published by the Department of Industry, Science and Resources in September 2024.</t>
  </si>
  <si>
    <t>It is designed for Australian organisations to self-assess their compliance with the 10 voluntary guardrails for safe and responsible AI governance, and to document evidence, deficiencies, and remedial actions in a format suitable for board reporting, audit committees, and governance reviews.</t>
  </si>
  <si>
    <t>WHO IS THIS FOR</t>
  </si>
  <si>
    <t>• Compliance managers, risk officers, and internal auditors assessing AI governance maturity</t>
  </si>
  <si>
    <t>• CFOs and COOs establishing AI governance frameworks</t>
  </si>
  <si>
    <t>• Board members and audit committees requiring AI compliance reporting</t>
  </si>
  <si>
    <t>• AI system owners documenting governance for each AI system or use case</t>
  </si>
  <si>
    <t>• Organisations preparing for potential future mandatory AI guardrails</t>
  </si>
  <si>
    <t>HOW TO USE THIS CHECKLIST</t>
  </si>
  <si>
    <t>1. Start with the 'How to Use' tab for guidance on compliance status definitions and the review process.</t>
  </si>
  <si>
    <t>2. Work through the 'VAISS Attestation Checklist' tab — this is the core checklist with all 10 guardrails.</t>
  </si>
  <si>
    <t>3. For each requirement, select a compliance status from the dropdown and document your evidence.</t>
  </si>
  <si>
    <t>4. Review the 'Dashboard' tab for a summary of your compliance posture across all guardrails.</t>
  </si>
  <si>
    <t>5. Refer to the 'Glossary' tab for definitions of key AI terms used throughout the checklist.</t>
  </si>
  <si>
    <t>RELATIONSHIP TO THE GUIDANCE FOR AI ADOPTION (AI6)</t>
  </si>
  <si>
    <t>In October 2025, the National AI Centre published the Guidance for AI Adoption, which streamlines the 10 VAISS guardrails into 6 essential practices. The VAISS guardrails remain fully integrated into the AI6 framework. This checklist uses the original 10 guardrails because they provide more granular, auditable requirements — ideal for a compliance attestation format.</t>
  </si>
  <si>
    <t>For organisations already using AI6, a crosswalk between the VAISS and AI6 is published at: industry.gov.au/publications/guidance-for-ai-adoption/crosswalk-vaiss-x-implementation-practices</t>
  </si>
  <si>
    <t>IMPORTANT — PRIVACY ACT DECEMBER 2026 DEADLINE</t>
  </si>
  <si>
    <t>From 10 December 2026, the Privacy Act 1988 requires APP entities to disclose in their privacy policies the types of personal information used in substantially automated decisions that could significantly affect individuals' rights or interests. Guardrails 1, 2, 6, and 9 in this checklist directly support preparation for this requirement.</t>
  </si>
  <si>
    <t>ATTRIBUTION</t>
  </si>
  <si>
    <t>Adapted from the Voluntary AI Safety Standard, Australian Government Department of Industry, Science and Resources, licensed under Creative Commons Attribution 4.0 International (CC BY 4.0).</t>
  </si>
  <si>
    <t>This checklist is an independent product of Ongkrong AI Consulting. It is not endorsed by or affiliated with the Australian Government.</t>
  </si>
  <si>
    <t>© 2026 Ongkrong AI Consulting. This checklist may be freely used and distributed with attribution.</t>
  </si>
  <si>
    <t>COMPLIANCE STATUS DEFINITIONS</t>
  </si>
  <si>
    <t>Status</t>
  </si>
  <si>
    <t>Definition</t>
  </si>
  <si>
    <t>Compliant</t>
  </si>
  <si>
    <t>The organisation has fully implemented the requirement. Evidence is documented and available for review.</t>
  </si>
  <si>
    <t>Not Applicable</t>
  </si>
  <si>
    <t>The requirement does not apply to this organisation's current use of AI. Provide a brief explanation of why it is not applicable.</t>
  </si>
  <si>
    <t>RECOMMENDED REVIEW CYCLE</t>
  </si>
  <si>
    <t>Initial Assessment</t>
  </si>
  <si>
    <t>Complete the full checklist when first adopting AI governance practices or when onboarding a new AI system.</t>
  </si>
  <si>
    <t>Annual Review</t>
  </si>
  <si>
    <t>Review all requirements at least annually. Update compliance status, evidence, and remedial actions.</t>
  </si>
  <si>
    <t>Trigger-Based Review</t>
  </si>
  <si>
    <t>Re-assess relevant guardrails when: a new AI system is deployed; a significant AI incident occurs; there is a change in applicable law or regulation; or AI use expands into new business areas.</t>
  </si>
  <si>
    <t>HOW TO COMPLETE THE CHECKLIST</t>
  </si>
  <si>
    <t>Step 1</t>
  </si>
  <si>
    <t>Assign a senior leader as the AI governance owner (Guardrail 1). This person should coordinate the attestation process.</t>
  </si>
  <si>
    <t>Step 2</t>
  </si>
  <si>
    <t>For each requirement row, select a compliance status from the dropdown in column F.</t>
  </si>
  <si>
    <t>Step 3</t>
  </si>
  <si>
    <t>Step 4</t>
  </si>
  <si>
    <t>Step 5</t>
  </si>
  <si>
    <t>Step 6</t>
  </si>
  <si>
    <t>Review the Dashboard tab for a summary view. Present this to your audit committee or board.</t>
  </si>
  <si>
    <t>PROCUREMENT GUIDANCE ROWS</t>
  </si>
  <si>
    <t>Some rows in the checklist are marked as 'Procurement Guidance' with a green background. These apply when your organisation procures AI systems from third-party suppliers. They provide guidance on what to require from your AI vendors and what to include in contracts. If you do not procure external AI systems, mark these as 'Not Applicable'.</t>
  </si>
  <si>
    <t>TIPS</t>
  </si>
  <si>
    <t>• Be honest in your self-assessment. The value of this checklist is in identifying gaps, not in achieving a perfect score.</t>
  </si>
  <si>
    <t>• Document evidence as specifically as possible (e.g., 'AI Policy v2.1, approved by Board 15 Jan 2026' rather than 'We have a policy').</t>
  </si>
  <si>
    <t>• Use deficiency descriptions to create an actionable remediation plan with clear owners and deadlines.</t>
  </si>
  <si>
    <t>• This checklist is voluntary. However, proactive compliance positions your organisation well for potential future mandatory requirements.</t>
  </si>
  <si>
    <t>AI Compliance Attestation Dashboard</t>
  </si>
  <si>
    <t>Summary of compliance posture across all 10 VAISS Guardrails</t>
  </si>
  <si>
    <t>Guardrail</t>
  </si>
  <si>
    <t>Total Reqs</t>
  </si>
  <si>
    <t>Not Assessed</t>
  </si>
  <si>
    <t>Compliance Rate</t>
  </si>
  <si>
    <t>1 — Accountability &amp; Governance</t>
  </si>
  <si>
    <t>2 — Risk Management</t>
  </si>
  <si>
    <t>3 — Data Governance &amp; Security</t>
  </si>
  <si>
    <t>4 — Testing &amp; Monitoring</t>
  </si>
  <si>
    <t>5 — Human Oversight</t>
  </si>
  <si>
    <t>6 — Transparency to End Users</t>
  </si>
  <si>
    <t>7 — Contestability</t>
  </si>
  <si>
    <t>8 — Supply Chain Transparency</t>
  </si>
  <si>
    <t>9 — Record Keeping</t>
  </si>
  <si>
    <t>10 — Stakeholder Engagement</t>
  </si>
  <si>
    <t>TOTAL</t>
  </si>
  <si>
    <t>Traffic Light Key:</t>
  </si>
  <si>
    <t>■ 80%+ Compliant</t>
  </si>
  <si>
    <t>■ 50-79% Compliant</t>
  </si>
  <si>
    <t>■ Below 50% Compliant</t>
  </si>
  <si>
    <t>OVERALL AI COMPLIANCE READINESS SCORE</t>
  </si>
  <si>
    <t>Assessment completed by: ___________________________    Date: ___________    Reviewed by Audit Committee: ☐ Yes  ☐ No</t>
  </si>
  <si>
    <t>VAISS AI Compliance Attestation Checklist 2025-26
Based on the Voluntary AI Safety Standard — 10 Guardrails</t>
  </si>
  <si>
    <t>Guardrail Reference</t>
  </si>
  <si>
    <t>Req. #</t>
  </si>
  <si>
    <t>Requirement Description</t>
  </si>
  <si>
    <t>Application</t>
  </si>
  <si>
    <t>Responsible Person / Area</t>
  </si>
  <si>
    <t>Compliance Status</t>
  </si>
  <si>
    <t>Evidence to Support Status</t>
  </si>
  <si>
    <t>Deficiency Description</t>
  </si>
  <si>
    <t>Remedial Actions &amp; Timeframes</t>
  </si>
  <si>
    <t>Date Notified to Senior Leadership</t>
  </si>
  <si>
    <t>Guardrail 1 — Accountability: Establish, implement and publish an accountability process including governance, internal capability and a strategy for regulatory compliance</t>
  </si>
  <si>
    <t>Guardrail 1</t>
  </si>
  <si>
    <t>1.1.1</t>
  </si>
  <si>
    <t>Assign a senior leader or body with authority and understanding of AI capabilities and risks to oversee all AI use in the organisation</t>
  </si>
  <si>
    <t>All organisations</t>
  </si>
  <si>
    <t>1.1.2</t>
  </si>
  <si>
    <t>Create an AI policy that sets out how your organisation will use AI responsibly, including advice to staff on AI risks and how to manage them</t>
  </si>
  <si>
    <t>1.1.3</t>
  </si>
  <si>
    <t>Make a specific person accountable for every AI system your organisation uses, ensuring they are familiar with the technology and understand its business implications</t>
  </si>
  <si>
    <t>1.1.4</t>
  </si>
  <si>
    <t>Develop and publish an accountability framework that defines organisational structures, roles and responsibilities for AI governance</t>
  </si>
  <si>
    <t>1.1.5</t>
  </si>
  <si>
    <t>Establish a strategy for regulatory compliance that identifies applicable laws and maps governance activities to meet obligations</t>
  </si>
  <si>
    <t>1.2.1</t>
  </si>
  <si>
    <t>Build internal AI capability through training so that accountable people can make informed decisions about AI risks and behaviours</t>
  </si>
  <si>
    <t>1.2.2</t>
  </si>
  <si>
    <t>Provide appropriate and up-to-date training so accountable people can perform their duties and responsibilities; document competencies</t>
  </si>
  <si>
    <t>1.2.3</t>
  </si>
  <si>
    <t>Adopt communication, training and leadership behaviour strategies to create a culture of broad accountability for AI</t>
  </si>
  <si>
    <t>1.2.4</t>
  </si>
  <si>
    <t>Monitor compliance and behaviours across the organisation to identify and address gaps between leadership expectations and staff understanding</t>
  </si>
  <si>
    <t>1.2.5</t>
  </si>
  <si>
    <t>Document and communicate the consequences for people who act outside the organisation's defined risk appetite and associated policies</t>
  </si>
  <si>
    <t>1.3.1</t>
  </si>
  <si>
    <t>Clarify supply chain accountabilities — when AI systems involve multiple parties (vendors, developers, integrators), make clear who is responsible for each part</t>
  </si>
  <si>
    <t>P1.1</t>
  </si>
  <si>
    <t>Procurement Guidance: Ensure AI suppliers can demonstrate their accountability frameworks, governance processes, and compliance strategies</t>
  </si>
  <si>
    <t>Organisations procuring AI</t>
  </si>
  <si>
    <t>P1.2</t>
  </si>
  <si>
    <t>Procurement Guidance: Include accountability and governance requirements in AI procurement contracts and vendor agreements</t>
  </si>
  <si>
    <t>Guardrail 2 — Risk Management: Establish and implement a risk management process to identify and mitigate risks</t>
  </si>
  <si>
    <t>Guardrail 2</t>
  </si>
  <si>
    <t>2.1.1</t>
  </si>
  <si>
    <t>Create a risk screening process to identify and flag AI systems and use cases that pose unacceptable risk or require additional governance attention</t>
  </si>
  <si>
    <t>2.1.2</t>
  </si>
  <si>
    <t>Set up risk management processes that account for the differences between traditional IT, narrow AI, general purpose AI and agentic AI systems</t>
  </si>
  <si>
    <t>2.1.3</t>
  </si>
  <si>
    <t>Conduct risk assessments and create mitigation plans for each specific use case and identified impacts in that context</t>
  </si>
  <si>
    <t>Per AI system / use case</t>
  </si>
  <si>
    <t>2.1.4</t>
  </si>
  <si>
    <t>Apply risk controls based on the level of risk for each specific use of AI</t>
  </si>
  <si>
    <t>2.2.1</t>
  </si>
  <si>
    <t>Integrate AI risk management into the organisation's existing enterprise risk management framework</t>
  </si>
  <si>
    <t>2.2.2</t>
  </si>
  <si>
    <t>Define risk appetite for AI use, including acceptable and unacceptable risk levels for different AI applications</t>
  </si>
  <si>
    <t>2.2.3</t>
  </si>
  <si>
    <t>Create processes to investigate, document and analyse AI-related incidents; use lessons learned to prevent recurrence and improve systems</t>
  </si>
  <si>
    <t>2.2.4</t>
  </si>
  <si>
    <t>Consider the broader societal, environmental and economic impacts of AI systems as part of risk assessment</t>
  </si>
  <si>
    <t>P2.1</t>
  </si>
  <si>
    <t>Procurement Guidance: Require AI suppliers to provide documentation of their risk management processes, including how risks are identified and mitigated</t>
  </si>
  <si>
    <t>P2.2</t>
  </si>
  <si>
    <t>Procurement Guidance: Include risk allocation, incident reporting and remediation obligations in AI procurement contracts</t>
  </si>
  <si>
    <t>Guardrail 3 — Data Governance &amp; Security: Protect AI systems, and implement data governance measures to manage data quality and provenance</t>
  </si>
  <si>
    <t>Guardrail 3</t>
  </si>
  <si>
    <t>3.1.1</t>
  </si>
  <si>
    <t>Implement data governance measures to ensure the quality, accuracy and relevance of data used in AI systems</t>
  </si>
  <si>
    <t>3.1.2</t>
  </si>
  <si>
    <t>Establish and document data provenance — track where data comes from, how it was collected, and any transformations applied</t>
  </si>
  <si>
    <t>3.1.3</t>
  </si>
  <si>
    <t>Ensure compliance with Australian Privacy Principles for all AI systems that process personal information</t>
  </si>
  <si>
    <t>All organisations handling PI</t>
  </si>
  <si>
    <t>3.1.4</t>
  </si>
  <si>
    <t>Implement measures to identify and mitigate bias in training data and AI outputs</t>
  </si>
  <si>
    <t>3.2.1</t>
  </si>
  <si>
    <t>Implement robust cybersecurity measures appropriate to the sensitivity and criticality of AI systems</t>
  </si>
  <si>
    <t>3.2.2</t>
  </si>
  <si>
    <t>Protect AI systems from adversarial attacks, data poisoning, and other AI-specific security threats</t>
  </si>
  <si>
    <t>3.2.3</t>
  </si>
  <si>
    <t>Manage data sovereignty, privacy, confidentiality and contractual rights across AI system lifecycles</t>
  </si>
  <si>
    <t>3.2.4</t>
  </si>
  <si>
    <t>Implement access controls and audit trails for AI systems and their underlying data</t>
  </si>
  <si>
    <t>P3.1</t>
  </si>
  <si>
    <t>Procurement Guidance: Require AI suppliers to demonstrate data governance practices including data quality standards and provenance documentation</t>
  </si>
  <si>
    <t>P3.2</t>
  </si>
  <si>
    <t>Procurement Guidance: Agree data handling, storage, access and deletion requirements with AI suppliers; include in contracts</t>
  </si>
  <si>
    <t>Guardrail 4 — Testing &amp; Monitoring: Test AI models and systems to evaluate model performance and monitor the system once deployed</t>
  </si>
  <si>
    <t>Guardrail 4</t>
  </si>
  <si>
    <t>4.1.1</t>
  </si>
  <si>
    <t>Conduct pre-deployment testing of AI systems to evaluate performance, accuracy, fairness and safety before go-live</t>
  </si>
  <si>
    <t>4.1.2</t>
  </si>
  <si>
    <t>Test AI systems against defined performance benchmarks and acceptance criteria relevant to the intended use case</t>
  </si>
  <si>
    <t>4.1.3</t>
  </si>
  <si>
    <t>Test for unwanted bias, discrimination and other unintended consequences before deployment</t>
  </si>
  <si>
    <t>4.2.1</t>
  </si>
  <si>
    <t>Implement ongoing monitoring of AI system performance, accuracy and behaviour after deployment</t>
  </si>
  <si>
    <t>4.2.2</t>
  </si>
  <si>
    <t>Establish triggers and thresholds for when AI system performance requires intervention, retraining or decommissioning</t>
  </si>
  <si>
    <t>4.2.3</t>
  </si>
  <si>
    <t>Conduct periodic audits of AI systems to assess ongoing compliance with governance requirements</t>
  </si>
  <si>
    <t>4.2.4</t>
  </si>
  <si>
    <t>Document all testing and monitoring activities, results and actions taken</t>
  </si>
  <si>
    <t>P4.1</t>
  </si>
  <si>
    <t>Procurement Guidance: Require AI suppliers to provide test results, performance benchmarks and ongoing monitoring capabilities</t>
  </si>
  <si>
    <t>P4.2</t>
  </si>
  <si>
    <t>Procurement Guidance: Include performance SLAs, monitoring obligations and audit rights in AI procurement contracts</t>
  </si>
  <si>
    <t>Guardrail 5 — Human Oversight: Enable human control or intervention in an AI system to achieve meaningful human oversight</t>
  </si>
  <si>
    <t>Guardrail 5</t>
  </si>
  <si>
    <t>5.1.1</t>
  </si>
  <si>
    <t>Ensure a person oversees each AI system in a way that matches the system's autonomy level and the stakes involved</t>
  </si>
  <si>
    <t>5.1.2</t>
  </si>
  <si>
    <t>Build in human override points — clear intervention points where humans can pause, override, roll back or shut down AI systems if needed</t>
  </si>
  <si>
    <t>5.1.3</t>
  </si>
  <si>
    <t>Provide training to people overseeing AI systems so they understand capabilities, limitations, failure points, and when to intervene</t>
  </si>
  <si>
    <t>5.1.4</t>
  </si>
  <si>
    <t>Maintain alternative pathways — ensure critical functions can continue even if AI systems malfunction or are being retired</t>
  </si>
  <si>
    <t>5.1.5</t>
  </si>
  <si>
    <t>Avoid over-reliance on AI, especially in high-stakes domains (safety, financial hardship, employment, access to services)</t>
  </si>
  <si>
    <t>5.1.6</t>
  </si>
  <si>
    <t>Be explicit about which decisions AI can never make on its own, and build that into processes and systems</t>
  </si>
  <si>
    <t>P5.1</t>
  </si>
  <si>
    <t>Procurement Guidance: Require AI suppliers to enable meaningful human oversight capabilities in their systems, including override and shutdown mechanisms</t>
  </si>
  <si>
    <t>Guardrail 6 — Transparency to End Users: Inform end-users regarding AI-enabled decisions, interactions with AI and AI-generated content</t>
  </si>
  <si>
    <t>Guardrail 6</t>
  </si>
  <si>
    <t>6.1.1</t>
  </si>
  <si>
    <t>Make it standard practice to clearly communicate your use of AI to stakeholders, especially when AI makes or influences decisions</t>
  </si>
  <si>
    <t>6.1.2</t>
  </si>
  <si>
    <t>Inform users when they are interacting with an AI system rather than a human being</t>
  </si>
  <si>
    <t>6.1.3</t>
  </si>
  <si>
    <t>Inform users when content has been generated or substantially modified by AI</t>
  </si>
  <si>
    <t>6.1.4</t>
  </si>
  <si>
    <t>Identify, document and communicate AI system capabilities and limitations to relevant stakeholders to prevent overreliance or misuse</t>
  </si>
  <si>
    <t>6.1.5</t>
  </si>
  <si>
    <t>Provide explanations of how AI systems reach decisions or generate outputs, at a level appropriate to the audience and context</t>
  </si>
  <si>
    <t>6.1.6</t>
  </si>
  <si>
    <t>Wherever possible, choose more interpretable and explainable AI systems</t>
  </si>
  <si>
    <t>P6.1</t>
  </si>
  <si>
    <t>Procurement Guidance: Require AI suppliers to provide sufficient documentation for your organisation to meet its transparency obligations to end users</t>
  </si>
  <si>
    <t>Guardrail 7 — Contestability: Establish processes for people impacted by AI systems to challenge use or outcomes</t>
  </si>
  <si>
    <t>Guardrail 7</t>
  </si>
  <si>
    <t>7.1.1</t>
  </si>
  <si>
    <t>Establish accessible processes for individuals affected by AI decisions to seek review of those decisions</t>
  </si>
  <si>
    <t>7.1.2</t>
  </si>
  <si>
    <t>Make it easy for customers and staff to challenge or appeal outcomes influenced by AI</t>
  </si>
  <si>
    <t>7.1.3</t>
  </si>
  <si>
    <t>Ensure that challenge and review processes provide timely, fair and meaningful outcomes</t>
  </si>
  <si>
    <t>7.1.4</t>
  </si>
  <si>
    <t>Train staff handling challenges to understand the AI system, its limitations, and how to escalate appropriately</t>
  </si>
  <si>
    <t>7.1.5</t>
  </si>
  <si>
    <t>Maintain records of challenges received, how they were resolved, and any systemic issues identified</t>
  </si>
  <si>
    <t>P7.1</t>
  </si>
  <si>
    <t>Procurement Guidance: Require AI suppliers to support contestability by providing sufficient information and mechanisms to enable meaningful review of AI-driven outcomes</t>
  </si>
  <si>
    <t>Guardrail 8 — Supply Chain Transparency: Be transparent with other organisations across the AI supply chain about data, models and systems to help them effectively address risks</t>
  </si>
  <si>
    <t>Guardrail 8</t>
  </si>
  <si>
    <t>8.1.1</t>
  </si>
  <si>
    <t>Document and share relevant information about AI systems with parties across the AI supply chain (vendors, developers, integrators, customers)</t>
  </si>
  <si>
    <t>All organisations in AI supply chain</t>
  </si>
  <si>
    <t>8.1.2</t>
  </si>
  <si>
    <t>Ensure transparency about the data used in AI systems, including sources, quality measures and any known limitations</t>
  </si>
  <si>
    <t>8.1.3</t>
  </si>
  <si>
    <t>Share information about model architecture, training methodology and known biases with relevant supply chain partners</t>
  </si>
  <si>
    <t>AI developers / suppliers</t>
  </si>
  <si>
    <t>8.1.4</t>
  </si>
  <si>
    <t>Agree roles, responsibilities and information flows across the lifecycle of the AI system from initial implementation through to end of life</t>
  </si>
  <si>
    <t>P8.1</t>
  </si>
  <si>
    <t>Procurement Guidance: Agree with your supplier roles, responsibilities and information flows across the lifecycle of the AI system; reflect in contracts and project documentation</t>
  </si>
  <si>
    <t>Guardrail 9 — Record Keeping: Keep and maintain records to allow third parties to assess compliance with guardrails</t>
  </si>
  <si>
    <t>Guardrail 9</t>
  </si>
  <si>
    <t>9.1.1</t>
  </si>
  <si>
    <t>Create and maintain an up-to-date, organisation-wide AI register (inventory) of each AI system, including purpose, context, expected benefit and technical detail</t>
  </si>
  <si>
    <t>9.1.2</t>
  </si>
  <si>
    <t>Define and apply documentation standards for all AI systems, whether developed internally or procured from third parties</t>
  </si>
  <si>
    <t>9.1.3</t>
  </si>
  <si>
    <t>Document critical information about each AI system including its purpose, data inputs, decision logic, known limitations and deployment context</t>
  </si>
  <si>
    <t>9.1.4</t>
  </si>
  <si>
    <t>Maintain records sufficient to demonstrate compliance with all guardrails and to support future conformity assessments</t>
  </si>
  <si>
    <t>9.1.5</t>
  </si>
  <si>
    <t>Ensure documentation is recorded at a sufficient and consistent level of detail to inform accountable parties and any third-party stakeholders</t>
  </si>
  <si>
    <t>9.1.6</t>
  </si>
  <si>
    <t>Document all AI-related incidents, investigations and remediation actions</t>
  </si>
  <si>
    <t>P9.1</t>
  </si>
  <si>
    <t>Procurement Guidance: Work with your supplier to understand and document the expected use, capabilities and limitations of the AI system, including technical details and data used</t>
  </si>
  <si>
    <t>Guardrail 10 — Stakeholder Engagement: Engage your stakeholders and evaluate their needs and circumstances, with a focus on safety, diversity, inclusion and fairness</t>
  </si>
  <si>
    <t>Guardrail 10</t>
  </si>
  <si>
    <t>10.1.1</t>
  </si>
  <si>
    <t>Identify and engage with stakeholders affected by AI systems throughout the system's lifecycle</t>
  </si>
  <si>
    <t>10.1.2</t>
  </si>
  <si>
    <t>Conduct stakeholder impact assessments to detect and minimise potential risks, biases and unintended consequences</t>
  </si>
  <si>
    <t>10.1.3</t>
  </si>
  <si>
    <t>Address accessibility requirements to ensure AI systems do not exclude or disadvantage people with disability</t>
  </si>
  <si>
    <t>10.1.4</t>
  </si>
  <si>
    <t>Actively work to reduce unwanted bias in AI systems, including bias related to race, gender, age, disability, socioeconomic status and other protected attributes</t>
  </si>
  <si>
    <t>10.1.5</t>
  </si>
  <si>
    <t>Consider impacts on First Nations peoples and culturally and linguistically diverse communities</t>
  </si>
  <si>
    <t>10.1.6</t>
  </si>
  <si>
    <t>Maintain ongoing stakeholder engagement — not just at deployment, but throughout the AI system lifecycle including updates and decommissioning</t>
  </si>
  <si>
    <t>P10.1</t>
  </si>
  <si>
    <t>Procurement Guidance: Require AI suppliers to demonstrate how they have engaged with affected stakeholders and addressed fairness, diversity and inclusion in system design</t>
  </si>
  <si>
    <t>Glossary of Key AI Terms</t>
  </si>
  <si>
    <t>Term</t>
  </si>
  <si>
    <t>AI system</t>
  </si>
  <si>
    <t>A machine-based system that, for explicit or implicit objectives, infers from the input it receives how to generate outputs such as predictions, content, recommendations, or decisions that can influence physical or virtual environments.</t>
  </si>
  <si>
    <t>AI deployer</t>
  </si>
  <si>
    <t>An individual or organisation that supplies or uses an AI system to provide a product or service. Deployment can be internal or external.</t>
  </si>
  <si>
    <t>AI developer</t>
  </si>
  <si>
    <t>An individual or organisation that designs, codes, trains, tests or maintains an AI system or its components.</t>
  </si>
  <si>
    <t>Accountability</t>
  </si>
  <si>
    <t>The state of being accountable — having assigned responsibility and authority for AI governance, with consequences for non-compliance.</t>
  </si>
  <si>
    <t>Agentic AI</t>
  </si>
  <si>
    <t>AI systems that can autonomously plan, make decisions and take actions with limited human intervention, often across multiple steps or tools.</t>
  </si>
  <si>
    <t>Automated decision-making</t>
  </si>
  <si>
    <t>A decision made by a computer program using personal information, where the decision could reasonably be expected to significantly affect an individual's rights or interests.</t>
  </si>
  <si>
    <t>Bias</t>
  </si>
  <si>
    <t>A systematic and repeatable error in an AI system that creates unfair outcomes, such as privileging or disadvantaging particular groups.</t>
  </si>
  <si>
    <t>Conformity assessment</t>
  </si>
  <si>
    <t>A process by which an organisation demonstrates and certifies compliance with specified requirements (guardrails). May become mandatory for high-risk AI.</t>
  </si>
  <si>
    <t>Data provenance</t>
  </si>
  <si>
    <t>The documented history of data — where it came from, how it was collected, what transformations were applied, and how it has been used.</t>
  </si>
  <si>
    <t>Explainability</t>
  </si>
  <si>
    <t>The degree to which the internal mechanics of an AI system can be explained in human terms. Related to but distinct from transparency.</t>
  </si>
  <si>
    <t>General purpose AI</t>
  </si>
  <si>
    <t>An AI system that can be used for a wide range of tasks without being specifically designed for any one task (e.g., large language models).</t>
  </si>
  <si>
    <t>A voluntary or mandatory requirement designed to ensure safe and responsible AI use. The VAISS defines 10 guardrails.</t>
  </si>
  <si>
    <t>High-risk AI</t>
  </si>
  <si>
    <t>AI applications where errors, biases or failures could cause significant harm to individuals, groups or society (e.g., healthcare, employment, law enforcement).</t>
  </si>
  <si>
    <t>Human oversight</t>
  </si>
  <si>
    <t>The ability of humans to monitor, intervene in, override or shut down an AI system's operations.</t>
  </si>
  <si>
    <t>Narrow AI</t>
  </si>
  <si>
    <t>An AI system designed and trained for a specific task or limited set of tasks (e.g., spam filtering, image recognition).</t>
  </si>
  <si>
    <t>Personal information</t>
  </si>
  <si>
    <t>Information or an opinion about an identified individual, or an individual who is reasonably identifiable, as defined under the Privacy Act 1988.</t>
  </si>
  <si>
    <t>RAG (Retrieval-Augmented Generation)</t>
  </si>
  <si>
    <t>An AI architecture that combines a language model with a retrieval system to ground responses in specific documents or knowledge bases.</t>
  </si>
  <si>
    <t>Risk appetite</t>
  </si>
  <si>
    <t>The amount and type of risk that an organisation is prepared to accept in pursuit of its objectives.</t>
  </si>
  <si>
    <t>Stakeholder impact assessment</t>
  </si>
  <si>
    <t>A structured evaluation of how an AI system may affect different individuals, groups or communities — positively or negatively.</t>
  </si>
  <si>
    <t>Supply chain (AI)</t>
  </si>
  <si>
    <t>The network of organisations involved in developing, providing, deploying and maintaining AI systems — including developers, vendors, integrators and deployers.</t>
  </si>
  <si>
    <t>Transparency</t>
  </si>
  <si>
    <t>The practice of making information about AI systems available and accessible to relevant stakeholders, including how systems work and how decisions are made.</t>
  </si>
  <si>
    <t>VAISS</t>
  </si>
  <si>
    <t>Voluntary AI Safety Standard — the Australian Government's framework of 10 guardrails for safe and responsible AI, published September 2024.</t>
  </si>
  <si>
    <t>AI6 / Guidance for AI Adoption</t>
  </si>
  <si>
    <t>The October 2025 update that streamlines the VAISS 10 guardrails into 6 essential practices. Published by the National AI Centre.</t>
  </si>
  <si>
    <t>Non-Compliant</t>
  </si>
  <si>
    <t>Voluntary AI Safety Standard (source document): https://www.industry.gov.au/publications/voluntary-ai-safety-standard</t>
  </si>
  <si>
    <t>The 10 Guardrails (the actual requirements the checklist is built from): https://www.industry.gov.au/publications/voluntary-ai-safety-standard/10-guardrails</t>
  </si>
  <si>
    <t>Australia's AI Ethics Principles (the principles the guardrails are based on): https://www.industry.gov.au/publications/australias-artificial-intelligence-ethics-framework/australias-ai-ethics-principles</t>
  </si>
  <si>
    <t>VAISS × AI6 Crosswalk (mentioned in the Introduction tab where we explain the relationship to AI6): https://www.industry.gov.au/publications/guidance-for-ai-adoption/crosswalk-vaiss-x-implementation-practices</t>
  </si>
  <si>
    <t>Creative Commons Attribution 4.0 Licence (the licence we attribute under): https://creativecommons.org/licenses/by/4.0/</t>
  </si>
  <si>
    <t>Relevant Resource</t>
  </si>
  <si>
    <t>VAISS AI Compliance Attestation — Evidence Log</t>
  </si>
  <si>
    <t>Log all evidence items here. Reference the Req. # from the VAISS Attestation Checklist. Multiple evidence items per requirement are supported.</t>
  </si>
  <si>
    <t>Evidence #</t>
  </si>
  <si>
    <t>Evidence Description</t>
  </si>
  <si>
    <t>Link / Reference</t>
  </si>
  <si>
    <t>Date Added</t>
  </si>
  <si>
    <t>Added By</t>
  </si>
  <si>
    <t>Evidence Items</t>
  </si>
  <si>
    <t>DISCLAIMER</t>
  </si>
  <si>
    <t>This checklist is an independent tool designed to assist organisations in self-assessing against the Voluntary AI Safety Standard. It does not constitute legal advice, official certification, or endorsement by any government body. Users are solely responsible for their own compliance determinations, and no liability is accepted by Ongkrong AI Consulting for decisions made in reliance on this checklist.</t>
  </si>
  <si>
    <t>The requirement has not been fully met. A gap exists that needs to be addressed. Document the deficiency in column H, remedial actions in column I, and notify senior leadership in column J.</t>
  </si>
  <si>
    <t>For compliant requirements, log supporting evidence in the Evidence Log sheet (e.g., policy documents, meeting minutes, test reports, training records). The checklist will auto-count evidence items in column G.</t>
  </si>
  <si>
    <t>If the status is Non-Compliant, describe the gap in column H and document planned remedial actions and timeframes in column I.</t>
  </si>
  <si>
    <t>For Non-Compliant requirements, record the date senior leadership was notified in column J. Notification is mandatory.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</si>
</sst>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dd/mm/yyyy"/>
  </numFmts>
  <fonts count="31" x14ac:knownFonts="1">
    <font>
      <sz val="11"/>
      <color theme="1"/>
      <name val="Calibri"/>
      <family val="2"/>
      <charset val="1"/>
    </font>
    <font>
      <sz val="10"/>
      <color rgb="FF1C1C1C"/>
      <name val="Arial"/>
      <charset val="1"/>
    </font>
    <font>
      <sz val="9"/>
      <color rgb="FF1C1C1C"/>
      <name val="Arial"/>
      <charset val="1"/>
    </font>
    <font>
      <u/>
      <sz val="11"/>
      <color theme="10"/>
      <name val="Calibri"/>
      <family val="2"/>
      <charset val="1"/>
    </font>
    <font>
      <b/>
      <sz val="18"/>
      <color rgb="FFC55A11"/>
      <name val="Aptos"/>
      <family val="2"/>
    </font>
    <font>
      <sz val="11"/>
      <color rgb="FF333333"/>
      <name val="Aptos"/>
      <family val="2"/>
    </font>
    <font>
      <sz val="10"/>
      <color rgb="FF1C1C1C"/>
      <name val="Aptos"/>
      <family val="2"/>
    </font>
    <font>
      <b/>
      <sz val="10"/>
      <color rgb="FF1C1C1C"/>
      <name val="Aptos"/>
      <family val="2"/>
    </font>
    <font>
      <sz val="9"/>
      <color rgb="FF333333"/>
      <name val="Aptos"/>
      <family val="2"/>
    </font>
    <font>
      <b/>
      <sz val="9"/>
      <color rgb="FF333333"/>
      <name val="Aptos"/>
      <family val="2"/>
    </font>
    <font>
      <b/>
      <sz val="11"/>
      <color rgb="FFC55A11"/>
      <name val="Aptos"/>
      <family val="2"/>
    </font>
    <font>
      <sz val="11"/>
      <color theme="1"/>
      <name val="Aptos"/>
      <family val="2"/>
    </font>
    <font>
      <u/>
      <sz val="11"/>
      <color theme="10"/>
      <name val="Aptos"/>
      <family val="2"/>
    </font>
    <font>
      <b/>
      <sz val="14"/>
      <color rgb="FFC55A11"/>
      <name val="Aptos"/>
      <family val="2"/>
    </font>
    <font>
      <sz val="9"/>
      <color rgb="FF1C1C1C"/>
      <name val="Aptos"/>
      <family val="2"/>
    </font>
    <font>
      <b/>
      <sz val="9"/>
      <color rgb="FF1C1C1C"/>
      <name val="Aptos"/>
      <family val="2"/>
    </font>
    <font>
      <b/>
      <sz val="16"/>
      <color rgb="FFC55A11"/>
      <name val="Aptos"/>
      <family val="2"/>
    </font>
    <font>
      <sz val="10"/>
      <color rgb="FF333333"/>
      <name val="Aptos"/>
      <family val="2"/>
    </font>
    <font>
      <b/>
      <sz val="10"/>
      <color rgb="FFFFFFFF"/>
      <name val="Aptos"/>
      <family val="2"/>
    </font>
    <font>
      <b/>
      <sz val="9"/>
      <color rgb="FFFFFFFF"/>
      <name val="Aptos"/>
      <family val="2"/>
    </font>
    <font>
      <sz val="9"/>
      <color rgb="FF006100"/>
      <name val="Aptos"/>
      <family val="2"/>
    </font>
    <font>
      <sz val="9"/>
      <color rgb="FF9C6500"/>
      <name val="Aptos"/>
      <family val="2"/>
    </font>
    <font>
      <sz val="9"/>
      <color rgb="FF9C0006"/>
      <name val="Aptos"/>
      <family val="2"/>
    </font>
    <font>
      <b/>
      <sz val="12"/>
      <color rgb="FFC55A11"/>
      <name val="Aptos"/>
      <family val="2"/>
    </font>
    <font>
      <b/>
      <sz val="14"/>
      <color rgb="FF1C1C1C"/>
      <name val="Aptos"/>
      <family val="2"/>
    </font>
    <font>
      <b/>
      <sz val="13"/>
      <color rgb="FFFFFFFF"/>
      <name val="Aptos"/>
      <family val="2"/>
    </font>
    <font>
      <i/>
      <sz val="9"/>
      <color rgb="FF1C1C1C"/>
      <name val="Aptos"/>
      <family val="2"/>
    </font>
    <font>
      <i/>
      <sz val="9"/>
      <color rgb="FFFFFFFF"/>
      <name val="Aptos"/>
      <family val="2"/>
    </font>
    <font>
      <sz val="9"/>
      <color theme="1"/>
      <name val="Aptos"/>
      <family val="2"/>
    </font>
    <font>
      <i/>
      <sz val="9"/>
      <color rgb="FFA6A6A6"/>
      <name val="Aptos"/>
      <family val="2"/>
    </font>
    <font>
      <sz val="9"/>
      <color rgb="FFA6A6A6"/>
      <name val="Aptos"/>
      <family val="2"/>
    </font>
  </fonts>
  <fills count="13">
    <fill>
      <patternFill patternType="none"/>
    </fill>
    <fill>
      <patternFill patternType="gray125"/>
    </fill>
    <fill>
      <patternFill patternType="solid">
        <fgColor rgb="FF2D2D2D"/>
        <bgColor rgb="FF333333"/>
      </patternFill>
    </fill>
    <fill>
      <patternFill patternType="solid">
        <fgColor rgb="FF1C1C1C"/>
        <bgColor rgb="FF2D2D2D"/>
      </patternFill>
    </fill>
    <fill>
      <patternFill patternType="solid">
        <fgColor rgb="FFC6EFCE"/>
        <bgColor rgb="FFE2EFDA"/>
      </patternFill>
    </fill>
    <fill>
      <patternFill patternType="solid">
        <fgColor rgb="FFFFEB9C"/>
        <bgColor rgb="FFE2EFDA"/>
      </patternFill>
    </fill>
    <fill>
      <patternFill patternType="solid">
        <fgColor rgb="FFFFC7CE"/>
        <bgColor rgb="FFD9D9D9"/>
      </patternFill>
    </fill>
    <fill>
      <patternFill patternType="solid">
        <fgColor rgb="FFE2EFDA"/>
        <bgColor rgb="FFC6EFCE"/>
      </patternFill>
    </fill>
    <fill>
      <patternFill patternType="solid">
        <fgColor rgb="FFC55A11"/>
        <bgColor indexed="64"/>
      </patternFill>
    </fill>
    <fill>
      <patternFill patternType="solid">
        <fgColor rgb="FF2D2D2D"/>
        <bgColor indexed="64"/>
      </patternFill>
    </fill>
    <fill>
      <patternFill patternType="solid">
        <fgColor rgb="FFFFF4EC"/>
        <bgColor indexed="64"/>
      </patternFill>
    </fill>
    <fill>
      <patternFill patternType="solid">
        <fgColor rgb="FFFFFFFF"/>
        <bgColor indexed="64"/>
      </patternFill>
    </fill>
    <fill>
      <patternFill patternType="solid">
        <fgColor rgb="FFD9D9D9"/>
        <bgColor indexed="64"/>
      </patternFill>
    </fill>
  </fills>
  <borders count="3">
    <border>
      <left/>
      <right/>
      <top/>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s>
  <cellStyleXfs count="2">
    <xf numFmtId="0" fontId="0" fillId="0" borderId="0"/>
    <xf numFmtId="0" fontId="3" fillId="0" borderId="0" applyNumberFormat="0" applyFill="0" applyBorder="0" applyAlignment="0" applyProtection="0"/>
  </cellStyleXfs>
  <cellXfs count="54">
    <xf numFmtId="0" fontId="0" fillId="0" borderId="0" xfId="0"/>
    <xf numFmtId="0" fontId="1" fillId="0" borderId="0" xfId="0" applyFont="1" applyAlignment="1">
      <alignment vertical="top" wrapText="1"/>
    </xf>
    <xf numFmtId="0" fontId="2" fillId="0" borderId="0" xfId="0" applyFont="1"/>
    <xf numFmtId="0" fontId="2" fillId="0" borderId="0" xfId="0" applyFont="1" applyAlignment="1">
      <alignment vertical="top" wrapText="1"/>
    </xf>
    <xf numFmtId="0" fontId="16" fillId="0" borderId="0" xfId="0" applyFont="1" applyAlignment="1" applyProtection="1">
      <alignment vertical="center"/>
      <protection locked="0"/>
    </xf>
    <xf numFmtId="0" fontId="17" fillId="0" borderId="0" xfId="0" applyFont="1" applyProtection="1">
      <protection locked="0"/>
    </xf>
    <xf numFmtId="0" fontId="11" fillId="0" borderId="0" xfId="0" applyFont="1" applyProtection="1">
      <protection locked="0"/>
    </xf>
    <xf numFmtId="0" fontId="15" fillId="0" borderId="1" xfId="0" applyFont="1" applyBorder="1" applyAlignment="1" applyProtection="1">
      <alignment vertical="top" wrapText="1"/>
      <protection locked="0"/>
    </xf>
    <xf numFmtId="0" fontId="14" fillId="0" borderId="1" xfId="0" applyFont="1" applyBorder="1" applyAlignment="1" applyProtection="1">
      <alignment horizontal="center" vertical="center"/>
      <protection locked="0"/>
    </xf>
    <xf numFmtId="9" fontId="14" fillId="0" borderId="1" xfId="0" applyNumberFormat="1" applyFont="1" applyBorder="1" applyAlignment="1" applyProtection="1">
      <alignment horizontal="center" vertical="center"/>
      <protection locked="0"/>
    </xf>
    <xf numFmtId="0" fontId="24" fillId="0" borderId="0" xfId="0" applyFont="1" applyProtection="1">
      <protection locked="0"/>
    </xf>
    <xf numFmtId="0" fontId="8" fillId="0" borderId="0" xfId="0" applyFont="1" applyProtection="1">
      <protection locked="0"/>
    </xf>
    <xf numFmtId="0" fontId="14" fillId="0" borderId="1" xfId="0" applyFont="1" applyBorder="1" applyAlignment="1" applyProtection="1">
      <alignment horizontal="center" vertical="center"/>
    </xf>
    <xf numFmtId="0" fontId="19" fillId="3" borderId="1" xfId="0" applyFont="1" applyFill="1" applyBorder="1" applyAlignment="1" applyProtection="1">
      <alignment horizontal="center" vertical="center"/>
    </xf>
    <xf numFmtId="0" fontId="16" fillId="0" borderId="0" xfId="0" applyFont="1" applyAlignment="1" applyProtection="1">
      <alignment vertical="center"/>
    </xf>
    <xf numFmtId="0" fontId="17" fillId="0" borderId="0" xfId="0" applyFont="1" applyProtection="1"/>
    <xf numFmtId="0" fontId="18" fillId="2" borderId="1" xfId="0" applyFont="1" applyFill="1" applyBorder="1" applyAlignment="1" applyProtection="1">
      <alignment horizontal="center" vertical="center" wrapText="1"/>
    </xf>
    <xf numFmtId="0" fontId="18" fillId="3" borderId="1" xfId="0" applyFont="1" applyFill="1" applyBorder="1" applyProtection="1"/>
    <xf numFmtId="9" fontId="19" fillId="3" borderId="1" xfId="0" applyNumberFormat="1" applyFont="1" applyFill="1" applyBorder="1" applyAlignment="1" applyProtection="1">
      <alignment horizontal="center" vertical="center"/>
    </xf>
    <xf numFmtId="0" fontId="15" fillId="0" borderId="0" xfId="0" applyFont="1" applyProtection="1"/>
    <xf numFmtId="0" fontId="20" fillId="4" borderId="0" xfId="0" applyFont="1" applyFill="1" applyProtection="1"/>
    <xf numFmtId="0" fontId="21" fillId="5" borderId="0" xfId="0" applyFont="1" applyFill="1" applyProtection="1"/>
    <xf numFmtId="0" fontId="22" fillId="6" borderId="0" xfId="0" applyFont="1" applyFill="1" applyProtection="1"/>
    <xf numFmtId="0" fontId="23" fillId="0" borderId="0" xfId="0" applyFont="1" applyProtection="1"/>
    <xf numFmtId="0" fontId="24" fillId="0" borderId="0" xfId="0" applyFont="1" applyProtection="1"/>
    <xf numFmtId="0" fontId="25" fillId="8" borderId="0" xfId="0" applyFont="1" applyFill="1" applyAlignment="1" applyProtection="1">
      <alignment horizontal="left" vertical="center" wrapText="1"/>
    </xf>
    <xf numFmtId="0" fontId="18" fillId="8" borderId="2" xfId="0" applyFont="1" applyFill="1" applyBorder="1" applyAlignment="1" applyProtection="1">
      <alignment vertical="center" wrapText="1"/>
    </xf>
    <xf numFmtId="0" fontId="14" fillId="0" borderId="1" xfId="0" applyFont="1" applyBorder="1" applyAlignment="1" applyProtection="1">
      <alignment vertical="top" wrapText="1"/>
    </xf>
    <xf numFmtId="0" fontId="26" fillId="7" borderId="1" xfId="0" applyFont="1" applyFill="1" applyBorder="1" applyAlignment="1" applyProtection="1">
      <alignment vertical="top" wrapText="1"/>
    </xf>
    <xf numFmtId="0" fontId="14" fillId="0" borderId="1" xfId="0" applyFont="1" applyBorder="1" applyAlignment="1" applyProtection="1">
      <alignment vertical="top" wrapText="1"/>
      <protection locked="0"/>
    </xf>
    <xf numFmtId="0" fontId="4" fillId="0" borderId="0" xfId="0" applyFont="1" applyAlignment="1" applyProtection="1">
      <alignment vertical="top" wrapText="1"/>
    </xf>
    <xf numFmtId="0" fontId="5" fillId="0" borderId="0" xfId="0" applyFont="1" applyAlignment="1" applyProtection="1">
      <alignment vertical="top" wrapText="1"/>
    </xf>
    <xf numFmtId="0" fontId="6" fillId="0" borderId="0" xfId="0" applyFont="1" applyAlignment="1" applyProtection="1">
      <alignment vertical="top" wrapText="1"/>
    </xf>
    <xf numFmtId="0" fontId="7" fillId="0" borderId="0" xfId="0" applyFont="1" applyAlignment="1" applyProtection="1">
      <alignment vertical="top" wrapText="1"/>
    </xf>
    <xf numFmtId="0" fontId="8" fillId="0" borderId="0" xfId="0" applyFont="1" applyAlignment="1" applyProtection="1">
      <alignment vertical="top" wrapText="1"/>
    </xf>
    <xf numFmtId="0" fontId="9" fillId="0" borderId="0" xfId="0" applyFont="1" applyAlignment="1" applyProtection="1">
      <alignment vertical="top" wrapText="1"/>
    </xf>
    <xf numFmtId="0" fontId="10" fillId="0" borderId="0" xfId="0" applyFont="1" applyAlignment="1" applyProtection="1">
      <alignment vertical="top" wrapText="1"/>
    </xf>
    <xf numFmtId="0" fontId="11" fillId="0" borderId="0" xfId="0" applyFont="1" applyProtection="1"/>
    <xf numFmtId="0" fontId="12" fillId="0" borderId="0" xfId="1" applyFont="1" applyProtection="1"/>
    <xf numFmtId="0" fontId="13" fillId="0" borderId="0" xfId="0" applyFont="1" applyAlignment="1" applyProtection="1">
      <alignment vertical="top" wrapText="1"/>
    </xf>
    <xf numFmtId="0" fontId="14" fillId="0" borderId="0" xfId="0" applyFont="1" applyAlignment="1" applyProtection="1">
      <alignment vertical="top" wrapText="1"/>
    </xf>
    <xf numFmtId="0" fontId="15" fillId="0" borderId="0" xfId="0" applyFont="1" applyAlignment="1" applyProtection="1">
      <alignment vertical="top" wrapText="1"/>
    </xf>
    <xf numFmtId="0" fontId="13" fillId="0" borderId="0" xfId="0" applyFont="1" applyProtection="1"/>
    <xf numFmtId="0" fontId="15" fillId="0" borderId="1" xfId="0" applyFont="1" applyBorder="1" applyAlignment="1" applyProtection="1">
      <alignment vertical="top" wrapText="1"/>
    </xf>
    <xf numFmtId="0" fontId="25" fillId="8" borderId="0" xfId="0" applyFont="1" applyFill="1" applyProtection="1"/>
    <xf numFmtId="0" fontId="0" fillId="0" borderId="0" xfId="0" applyProtection="1"/>
    <xf numFmtId="0" fontId="27" fillId="9" borderId="0" xfId="0" applyFont="1" applyFill="1" applyProtection="1"/>
    <xf numFmtId="0" fontId="18" fillId="9" borderId="1" xfId="0" applyFont="1" applyFill="1" applyBorder="1" applyAlignment="1" applyProtection="1">
      <alignment horizontal="center"/>
    </xf>
    <xf numFmtId="0" fontId="28" fillId="10" borderId="1" xfId="0" applyFont="1" applyFill="1" applyBorder="1" applyProtection="1">
      <protection locked="0"/>
    </xf>
    <xf numFmtId="168" fontId="28" fillId="10" borderId="1" xfId="0" applyNumberFormat="1" applyFont="1" applyFill="1" applyBorder="1" applyProtection="1">
      <protection locked="0"/>
    </xf>
    <xf numFmtId="0" fontId="28" fillId="11" borderId="1" xfId="0" applyFont="1" applyFill="1" applyBorder="1" applyProtection="1">
      <protection locked="0"/>
    </xf>
    <xf numFmtId="168" fontId="28" fillId="11" borderId="1" xfId="0" applyNumberFormat="1" applyFont="1" applyFill="1" applyBorder="1" applyProtection="1">
      <protection locked="0"/>
    </xf>
    <xf numFmtId="0" fontId="29" fillId="12" borderId="1" xfId="0" applyFont="1" applyFill="1" applyBorder="1" applyAlignment="1" applyProtection="1">
      <alignment vertical="top" wrapText="1"/>
    </xf>
    <xf numFmtId="0" fontId="30" fillId="12" borderId="1" xfId="0" applyFont="1" applyFill="1" applyBorder="1" applyAlignment="1" applyProtection="1">
      <alignment vertical="top" wrapText="1"/>
      <protection locked="0"/>
    </xf>
  </cellXfs>
  <cellStyles count="2">
    <cellStyle name="Hyperlink" xfId="1" builtinId="8"/>
    <cellStyle name="Normal" xfId="0" builtinId="0"/>
  </cellStyles>
  <dxfs count="569">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rgb="FFFFFFFF"/>
        </patternFill>
      </fill>
    </dxf>
    <dxf>
      <font>
        <color rgb="FF1C1C1C"/>
      </font>
      <fill>
        <patternFill patternType="solid">
          <fgColor indexed="64"/>
          <bgColor theme="0"/>
        </patternFill>
      </fill>
    </dxf>
    <dxf>
      <font>
        <color rgb="FF1F4E79"/>
      </font>
      <fill>
        <patternFill patternType="solid">
          <fgColor indexed="64"/>
          <bgColor rgb="FFBDD7EE"/>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1F4E79"/>
      </font>
      <fill>
        <patternFill patternType="solid">
          <fgColor indexed="64"/>
          <bgColor rgb="FFBDD7EE"/>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1F4E79"/>
      </font>
      <fill>
        <patternFill patternType="solid">
          <fgColor indexed="64"/>
          <bgColor rgb="FFBDD7EE"/>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1F4E79"/>
      </font>
      <fill>
        <patternFill patternType="solid">
          <fgColor indexed="64"/>
          <bgColor rgb="FFBDD7EE"/>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1F4E79"/>
      </font>
      <fill>
        <patternFill patternType="solid">
          <fgColor indexed="64"/>
          <bgColor rgb="FFBDD7EE"/>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1F4E79"/>
      </font>
      <fill>
        <patternFill patternType="solid">
          <fgColor indexed="64"/>
          <bgColor rgb="FFBDD7EE"/>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1F4E79"/>
      </font>
      <fill>
        <patternFill patternType="solid">
          <fgColor indexed="64"/>
          <bgColor rgb="FFBDD7EE"/>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1F4E79"/>
      </font>
      <fill>
        <patternFill patternType="solid">
          <fgColor indexed="64"/>
          <bgColor rgb="FFBDD7EE"/>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1F4E79"/>
      </font>
      <fill>
        <patternFill patternType="solid">
          <fgColor indexed="64"/>
          <bgColor rgb="FFBDD7EE"/>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1F4E79"/>
      </font>
      <fill>
        <patternFill patternType="solid">
          <fgColor indexed="64"/>
          <bgColor rgb="FFBDD7EE"/>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1C1C1C"/>
      </font>
      <fill>
        <patternFill patternType="solid">
          <fgColor indexed="64"/>
          <bgColor rgb="FFFFFFFF"/>
        </patternFill>
      </fill>
    </dxf>
    <dxf>
      <font>
        <color rgb="FFBFBFBF"/>
      </font>
      <fill>
        <patternFill patternType="solid">
          <fgColor indexed="64"/>
          <bgColor rgb="FFF2F2F2"/>
        </patternFill>
      </fill>
    </dxf>
    <dxf>
      <font>
        <color rgb="FFBFBFBF"/>
      </font>
      <fill>
        <patternFill patternType="solid">
          <fgColor indexed="64"/>
          <bgColor rgb="FFF2F2F2"/>
        </patternFill>
      </fill>
    </dxf>
    <dxf>
      <font>
        <color rgb="FF1C1C1C"/>
      </font>
      <fill>
        <patternFill patternType="solid">
          <fgColor indexed="64"/>
          <bgColor rgb="FFFFFFFF"/>
        </patternFill>
      </fill>
    </dxf>
    <dxf>
      <fill>
        <patternFill>
          <bgColor rgb="FFFFC7CE"/>
        </patternFill>
      </fill>
    </dxf>
    <dxf>
      <fill>
        <patternFill>
          <bgColor rgb="FFFFEB9C"/>
        </patternFill>
      </fill>
    </dxf>
    <dxf>
      <fill>
        <patternFill>
          <bgColor rgb="FFC6EFCE"/>
        </patternFill>
      </fill>
    </dxf>
  </dxfs>
  <tableStyles count="0" defaultTableStyle="TableStyleMedium2" defaultPivotStyle="PivotStyleLight16"/>
  <colors>
    <indexedColors>
      <rgbColor rgb="FF000000"/>
      <rgbColor rgb="FFFFFFFF"/>
      <rgbColor rgb="FFE30613"/>
      <rgbColor rgb="FF00FF00"/>
      <rgbColor rgb="FF0000FF"/>
      <rgbColor rgb="FFFFFF00"/>
      <rgbColor rgb="FFFF00FF"/>
      <rgbColor rgb="FF00FFFF"/>
      <rgbColor rgb="FF9C0006"/>
      <rgbColor rgb="FF006100"/>
      <rgbColor rgb="FF000080"/>
      <rgbColor rgb="FF9C6500"/>
      <rgbColor rgb="FF800080"/>
      <rgbColor rgb="FF008080"/>
      <rgbColor rgb="FFD9D9D9"/>
      <rgbColor rgb="FF808080"/>
      <rgbColor rgb="FF9999FF"/>
      <rgbColor rgb="FF993366"/>
      <rgbColor rgb="FFE2EFDA"/>
      <rgbColor rgb="FFCCFFFF"/>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6C244"/>
      <rgbColor rgb="FFFF9900"/>
      <rgbColor rgb="FFFF6600"/>
      <rgbColor rgb="FF666699"/>
      <rgbColor rgb="FF969696"/>
      <rgbColor rgb="FF003366"/>
      <rgbColor rgb="FF339966"/>
      <rgbColor rgb="FF1C1C1C"/>
      <rgbColor rgb="FF2D2D2D"/>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1072"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2D8B686-26BD-4EB7-B157-C0D13ECE9256}">
  <we:reference id="wa200009404" version="1.0.0.8" store="en-US" storeType="OMEX"/>
  <we:alternateReferences>
    <we:reference id="wa200009404" version="1.0.0.8"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hyperlink" Target="https://www.industry.gov.au/publications/australias-artificial-intelligence-ethics-framework/australias-ai-ethics-principles" TargetMode="External"/><Relationship Id="rId2" Type="http://schemas.openxmlformats.org/officeDocument/2006/relationships/hyperlink" Target="https://www.industry.gov.au/publications/voluntary-ai-safety-standard/10-guardrails" TargetMode="External"/><Relationship Id="rId1" Type="http://schemas.openxmlformats.org/officeDocument/2006/relationships/hyperlink" Target="https://www.industry.gov.au/publications/voluntary-ai-safety-standard" TargetMode="External"/><Relationship Id="rId5" Type="http://schemas.openxmlformats.org/officeDocument/2006/relationships/hyperlink" Target="https://creativecommons.org/licenses/by/4.0/" TargetMode="External"/><Relationship Id="rId4" Type="http://schemas.openxmlformats.org/officeDocument/2006/relationships/hyperlink" Target="https://www.industry.gov.au/publications/guidance-for-ai-adoption/crosswalk-vaiss-x-implementation-practic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sheetPr>
  <dimension ref="B1:B59"/>
  <sheetViews>
    <sheetView showGridLines="0" zoomScaleNormal="100" workbookViewId="0">
      <selection activeCell="B52" sqref="B52"/>
    </sheetView>
  </sheetViews>
  <sheetFormatPr defaultColWidth="8.7109375" defaultRowHeight="15" x14ac:dyDescent="0.25"/>
  <cols>
    <col min="1" max="1" width="3" customWidth="1"/>
    <col min="2" max="2" width="196.5703125" bestFit="1" customWidth="1"/>
  </cols>
  <sheetData>
    <row r="1" spans="2:2" x14ac:dyDescent="0.25">
      <c r="B1" s="1"/>
    </row>
    <row r="2" spans="2:2" ht="24" x14ac:dyDescent="0.25">
      <c r="B2" s="30" t="s">
        <v>0</v>
      </c>
    </row>
    <row r="3" spans="2:2" x14ac:dyDescent="0.25">
      <c r="B3" s="31" t="s">
        <v>1</v>
      </c>
    </row>
    <row r="4" spans="2:2" x14ac:dyDescent="0.25">
      <c r="B4" s="32"/>
    </row>
    <row r="5" spans="2:2" x14ac:dyDescent="0.25">
      <c r="B5" s="33" t="s">
        <v>2</v>
      </c>
    </row>
    <row r="6" spans="2:2" x14ac:dyDescent="0.25">
      <c r="B6" s="34" t="s">
        <v>3</v>
      </c>
    </row>
    <row r="7" spans="2:2" x14ac:dyDescent="0.25">
      <c r="B7" s="34" t="s">
        <v>4</v>
      </c>
    </row>
    <row r="8" spans="2:2" x14ac:dyDescent="0.25">
      <c r="B8" s="32"/>
    </row>
    <row r="9" spans="2:2" x14ac:dyDescent="0.25">
      <c r="B9" s="35" t="s">
        <v>5</v>
      </c>
    </row>
    <row r="10" spans="2:2" x14ac:dyDescent="0.25">
      <c r="B10" s="32"/>
    </row>
    <row r="11" spans="2:2" x14ac:dyDescent="0.25">
      <c r="B11" s="32" t="s">
        <v>6</v>
      </c>
    </row>
    <row r="12" spans="2:2" x14ac:dyDescent="0.25">
      <c r="B12" s="32"/>
    </row>
    <row r="13" spans="2:2" x14ac:dyDescent="0.25">
      <c r="B13" s="36" t="s">
        <v>7</v>
      </c>
    </row>
    <row r="14" spans="2:2" x14ac:dyDescent="0.25">
      <c r="B14" s="32" t="s">
        <v>8</v>
      </c>
    </row>
    <row r="15" spans="2:2" x14ac:dyDescent="0.25">
      <c r="B15" s="32"/>
    </row>
    <row r="16" spans="2:2" ht="27" x14ac:dyDescent="0.25">
      <c r="B16" s="32" t="s">
        <v>9</v>
      </c>
    </row>
    <row r="17" spans="2:2" x14ac:dyDescent="0.25">
      <c r="B17" s="32"/>
    </row>
    <row r="18" spans="2:2" x14ac:dyDescent="0.25">
      <c r="B18" s="36" t="s">
        <v>10</v>
      </c>
    </row>
    <row r="19" spans="2:2" x14ac:dyDescent="0.25">
      <c r="B19" s="32" t="s">
        <v>11</v>
      </c>
    </row>
    <row r="20" spans="2:2" x14ac:dyDescent="0.25">
      <c r="B20" s="32" t="s">
        <v>12</v>
      </c>
    </row>
    <row r="21" spans="2:2" x14ac:dyDescent="0.25">
      <c r="B21" s="32" t="s">
        <v>13</v>
      </c>
    </row>
    <row r="22" spans="2:2" x14ac:dyDescent="0.25">
      <c r="B22" s="32" t="s">
        <v>14</v>
      </c>
    </row>
    <row r="23" spans="2:2" x14ac:dyDescent="0.25">
      <c r="B23" s="32" t="s">
        <v>15</v>
      </c>
    </row>
    <row r="24" spans="2:2" x14ac:dyDescent="0.25">
      <c r="B24" s="32"/>
    </row>
    <row r="25" spans="2:2" x14ac:dyDescent="0.25">
      <c r="B25" s="36" t="s">
        <v>16</v>
      </c>
    </row>
    <row r="26" spans="2:2" x14ac:dyDescent="0.25">
      <c r="B26" s="32" t="s">
        <v>17</v>
      </c>
    </row>
    <row r="27" spans="2:2" x14ac:dyDescent="0.25">
      <c r="B27" s="32" t="s">
        <v>18</v>
      </c>
    </row>
    <row r="28" spans="2:2" x14ac:dyDescent="0.25">
      <c r="B28" s="32" t="s">
        <v>19</v>
      </c>
    </row>
    <row r="29" spans="2:2" x14ac:dyDescent="0.25">
      <c r="B29" s="32" t="s">
        <v>20</v>
      </c>
    </row>
    <row r="30" spans="2:2" x14ac:dyDescent="0.25">
      <c r="B30" s="32" t="s">
        <v>21</v>
      </c>
    </row>
    <row r="31" spans="2:2" x14ac:dyDescent="0.25">
      <c r="B31" s="32"/>
    </row>
    <row r="32" spans="2:2" x14ac:dyDescent="0.25">
      <c r="B32" s="32" t="s">
        <v>22</v>
      </c>
    </row>
    <row r="33" spans="2:2" ht="30" x14ac:dyDescent="0.25">
      <c r="B33" s="36" t="s">
        <v>23</v>
      </c>
    </row>
    <row r="34" spans="2:2" x14ac:dyDescent="0.25">
      <c r="B34" s="32"/>
    </row>
    <row r="35" spans="2:2" x14ac:dyDescent="0.25">
      <c r="B35" s="32" t="s">
        <v>24</v>
      </c>
    </row>
    <row r="36" spans="2:2" x14ac:dyDescent="0.25">
      <c r="B36" s="32"/>
    </row>
    <row r="37" spans="2:2" x14ac:dyDescent="0.25">
      <c r="B37" s="36" t="s">
        <v>25</v>
      </c>
    </row>
    <row r="38" spans="2:2" ht="27" x14ac:dyDescent="0.25">
      <c r="B38" s="32" t="s">
        <v>26</v>
      </c>
    </row>
    <row r="39" spans="2:2" x14ac:dyDescent="0.25">
      <c r="B39" s="32"/>
    </row>
    <row r="40" spans="2:2" x14ac:dyDescent="0.25">
      <c r="B40" s="32" t="s">
        <v>6</v>
      </c>
    </row>
    <row r="41" spans="2:2" x14ac:dyDescent="0.25">
      <c r="B41" s="32"/>
    </row>
    <row r="42" spans="2:2" x14ac:dyDescent="0.25">
      <c r="B42" s="36" t="s">
        <v>27</v>
      </c>
    </row>
    <row r="43" spans="2:2" x14ac:dyDescent="0.25">
      <c r="B43" s="32" t="s">
        <v>28</v>
      </c>
    </row>
    <row r="44" spans="2:2" x14ac:dyDescent="0.25">
      <c r="B44" s="32"/>
    </row>
    <row r="45" spans="2:2" x14ac:dyDescent="0.25">
      <c r="B45" s="32" t="s">
        <v>29</v>
      </c>
    </row>
    <row r="46" spans="2:2" x14ac:dyDescent="0.25">
      <c r="B46" s="32"/>
    </row>
    <row r="47" spans="2:2" x14ac:dyDescent="0.25">
      <c r="B47" s="32" t="s">
        <v>30</v>
      </c>
    </row>
    <row r="48" spans="2:2" ht="14.1" customHeight="1" x14ac:dyDescent="0.25">
      <c r="B48" s="32" t="s">
        <v>6</v>
      </c>
    </row>
    <row r="49" spans="2:2" ht="18" customHeight="1" x14ac:dyDescent="0.25">
      <c r="B49" s="36" t="s">
        <v>346</v>
      </c>
    </row>
    <row r="50" spans="2:2" ht="51.95" customHeight="1" x14ac:dyDescent="0.25">
      <c r="B50" s="32" t="s">
        <v>347</v>
      </c>
    </row>
    <row r="51" spans="2:2" ht="14.1" customHeight="1" x14ac:dyDescent="0.25">
      <c r="B51" s="32"/>
    </row>
    <row r="52" spans="2:2" x14ac:dyDescent="0.25">
      <c r="B52" s="32"/>
    </row>
    <row r="53" spans="2:2" x14ac:dyDescent="0.25">
      <c r="B53" s="37"/>
    </row>
    <row r="54" spans="2:2" x14ac:dyDescent="0.25">
      <c r="B54" s="33" t="s">
        <v>337</v>
      </c>
    </row>
    <row r="55" spans="2:2" x14ac:dyDescent="0.25">
      <c r="B55" s="38" t="s">
        <v>332</v>
      </c>
    </row>
    <row r="56" spans="2:2" x14ac:dyDescent="0.25">
      <c r="B56" s="38" t="s">
        <v>333</v>
      </c>
    </row>
    <row r="57" spans="2:2" x14ac:dyDescent="0.25">
      <c r="B57" s="38" t="s">
        <v>334</v>
      </c>
    </row>
    <row r="58" spans="2:2" x14ac:dyDescent="0.25">
      <c r="B58" s="38" t="s">
        <v>335</v>
      </c>
    </row>
    <row r="59" spans="2:2" x14ac:dyDescent="0.25">
      <c r="B59" s="38" t="s">
        <v>336</v>
      </c>
    </row>
  </sheetData>
  <sheetProtection sheet="1" objects="1" scenarios="1"/>
  <hyperlinks>
    <hyperlink ref="B55" r:id="rId1" display="https://www.industry.gov.au/publications/voluntary-ai-safety-standard" xr:uid="{155B47DF-CCE7-4BA2-BCBF-7FF403699028}"/>
    <hyperlink ref="B56" r:id="rId2" display="https://www.industry.gov.au/publications/voluntary-ai-safety-standard/10-guardrails" xr:uid="{B8F71316-327A-4750-9CD0-3046609F9461}"/>
    <hyperlink ref="B57" r:id="rId3" display="https://www.industry.gov.au/publications/australias-artificial-intelligence-ethics-framework/australias-ai-ethics-principles" xr:uid="{FE07908A-8FDF-4157-8601-A1DBE1237965}"/>
    <hyperlink ref="B58" r:id="rId4" display="https://www.industry.gov.au/publications/guidance-for-ai-adoption/crosswalk-vaiss-x-implementation-practices" xr:uid="{591D0706-48C5-4185-9994-E05CD81CCE3C}"/>
    <hyperlink ref="B59" r:id="rId5" display="https://creativecommons.org/licenses/by/4.0/" xr:uid="{770CB91E-46B8-4641-AECC-9B0E150C692A}"/>
  </hyperlink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sheetPr>
  <dimension ref="A1:C35"/>
  <sheetViews>
    <sheetView showGridLines="0" tabSelected="1" topLeftCell="A7" zoomScaleNormal="100" workbookViewId="0">
      <selection activeCell="Q38" sqref="Q38"/>
    </sheetView>
  </sheetViews>
  <sheetFormatPr defaultColWidth="8.7109375" defaultRowHeight="15" x14ac:dyDescent="0.25"/>
  <cols>
    <col min="1" max="1" width="3" customWidth="1"/>
    <col min="2" max="2" width="30" customWidth="1"/>
    <col min="3" max="3" width="70" customWidth="1"/>
  </cols>
  <sheetData>
    <row r="1" spans="1:3" x14ac:dyDescent="0.25">
      <c r="A1" s="2"/>
      <c r="B1" s="3"/>
      <c r="C1" s="3"/>
    </row>
    <row r="2" spans="1:3" ht="37.5" x14ac:dyDescent="0.25">
      <c r="A2" s="2"/>
      <c r="B2" s="39" t="s">
        <v>16</v>
      </c>
      <c r="C2" s="40"/>
    </row>
    <row r="3" spans="1:3" x14ac:dyDescent="0.25">
      <c r="A3" s="2"/>
      <c r="B3" s="40"/>
      <c r="C3" s="40"/>
    </row>
    <row r="4" spans="1:3" ht="30" x14ac:dyDescent="0.25">
      <c r="A4" s="2"/>
      <c r="B4" s="36" t="s">
        <v>31</v>
      </c>
      <c r="C4" s="40"/>
    </row>
    <row r="5" spans="1:3" x14ac:dyDescent="0.25">
      <c r="A5" s="2"/>
      <c r="B5" s="40"/>
      <c r="C5" s="40"/>
    </row>
    <row r="6" spans="1:3" x14ac:dyDescent="0.25">
      <c r="A6" s="2"/>
      <c r="B6" s="41" t="s">
        <v>32</v>
      </c>
      <c r="C6" s="41" t="s">
        <v>33</v>
      </c>
    </row>
    <row r="7" spans="1:3" ht="24" x14ac:dyDescent="0.25">
      <c r="A7" s="2"/>
      <c r="B7" s="40" t="s">
        <v>34</v>
      </c>
      <c r="C7" s="40" t="s">
        <v>35</v>
      </c>
    </row>
    <row r="8" spans="1:3" ht="36" x14ac:dyDescent="0.25">
      <c r="A8" s="2"/>
      <c r="B8" s="40" t="s">
        <v>331</v>
      </c>
      <c r="C8" s="40" t="s">
        <v>348</v>
      </c>
    </row>
    <row r="9" spans="1:3" ht="24" x14ac:dyDescent="0.25">
      <c r="A9" s="2"/>
      <c r="B9" s="40" t="s">
        <v>36</v>
      </c>
      <c r="C9" s="40" t="s">
        <v>37</v>
      </c>
    </row>
    <row r="10" spans="1:3" x14ac:dyDescent="0.25">
      <c r="A10" s="2"/>
      <c r="B10" s="40"/>
      <c r="C10" s="40"/>
    </row>
    <row r="11" spans="1:3" ht="30" x14ac:dyDescent="0.25">
      <c r="A11" s="2"/>
      <c r="B11" s="36" t="s">
        <v>38</v>
      </c>
      <c r="C11" s="40"/>
    </row>
    <row r="12" spans="1:3" x14ac:dyDescent="0.25">
      <c r="A12" s="2"/>
      <c r="B12" s="40"/>
      <c r="C12" s="40"/>
    </row>
    <row r="13" spans="1:3" ht="24" x14ac:dyDescent="0.25">
      <c r="A13" s="2"/>
      <c r="B13" s="40" t="s">
        <v>39</v>
      </c>
      <c r="C13" s="40" t="s">
        <v>40</v>
      </c>
    </row>
    <row r="14" spans="1:3" ht="24" x14ac:dyDescent="0.25">
      <c r="A14" s="2"/>
      <c r="B14" s="40" t="s">
        <v>41</v>
      </c>
      <c r="C14" s="40" t="s">
        <v>42</v>
      </c>
    </row>
    <row r="15" spans="1:3" ht="36" x14ac:dyDescent="0.25">
      <c r="A15" s="2"/>
      <c r="B15" s="40" t="s">
        <v>43</v>
      </c>
      <c r="C15" s="40" t="s">
        <v>44</v>
      </c>
    </row>
    <row r="16" spans="1:3" x14ac:dyDescent="0.25">
      <c r="A16" s="2"/>
      <c r="B16" s="40"/>
      <c r="C16" s="40"/>
    </row>
    <row r="17" spans="1:3" ht="30" x14ac:dyDescent="0.25">
      <c r="A17" s="2"/>
      <c r="B17" s="36" t="s">
        <v>45</v>
      </c>
      <c r="C17" s="40"/>
    </row>
    <row r="18" spans="1:3" x14ac:dyDescent="0.25">
      <c r="A18" s="2"/>
      <c r="B18" s="40"/>
      <c r="C18" s="40"/>
    </row>
    <row r="19" spans="1:3" ht="24" x14ac:dyDescent="0.25">
      <c r="A19" s="2"/>
      <c r="B19" s="40" t="s">
        <v>46</v>
      </c>
      <c r="C19" s="40" t="s">
        <v>47</v>
      </c>
    </row>
    <row r="20" spans="1:3" x14ac:dyDescent="0.25">
      <c r="A20" s="2"/>
      <c r="B20" s="40" t="s">
        <v>48</v>
      </c>
      <c r="C20" s="40" t="s">
        <v>49</v>
      </c>
    </row>
    <row r="21" spans="1:3" ht="36" x14ac:dyDescent="0.25">
      <c r="A21" s="2"/>
      <c r="B21" s="40" t="s">
        <v>50</v>
      </c>
      <c r="C21" s="40" t="s">
        <v>349</v>
      </c>
    </row>
    <row r="22" spans="1:3" ht="24" x14ac:dyDescent="0.25">
      <c r="A22" s="2"/>
      <c r="B22" s="40" t="s">
        <v>51</v>
      </c>
      <c r="C22" s="40" t="s">
        <v>350</v>
      </c>
    </row>
    <row r="23" spans="1:3" ht="24" x14ac:dyDescent="0.25">
      <c r="A23" s="2"/>
      <c r="B23" s="40" t="s">
        <v>52</v>
      </c>
      <c r="C23" s="40" t="s">
        <v>351</v>
      </c>
    </row>
    <row r="24" spans="1:3" ht="24" x14ac:dyDescent="0.25">
      <c r="A24" s="2"/>
      <c r="B24" s="40" t="s">
        <v>53</v>
      </c>
      <c r="C24" s="40" t="s">
        <v>54</v>
      </c>
    </row>
    <row r="25" spans="1:3" x14ac:dyDescent="0.25">
      <c r="A25" s="2"/>
      <c r="B25" s="40"/>
      <c r="C25" s="40"/>
    </row>
    <row r="26" spans="1:3" ht="30" x14ac:dyDescent="0.25">
      <c r="A26" s="2"/>
      <c r="B26" s="36" t="s">
        <v>55</v>
      </c>
      <c r="C26" s="40"/>
    </row>
    <row r="27" spans="1:3" x14ac:dyDescent="0.25">
      <c r="A27" s="2"/>
      <c r="B27" s="40"/>
      <c r="C27" s="40"/>
    </row>
    <row r="28" spans="1:3" ht="60" x14ac:dyDescent="0.25">
      <c r="A28" s="2"/>
      <c r="B28" s="40"/>
      <c r="C28" s="40" t="s">
        <v>56</v>
      </c>
    </row>
    <row r="29" spans="1:3" x14ac:dyDescent="0.25">
      <c r="A29" s="2"/>
      <c r="B29" s="40"/>
      <c r="C29" s="40"/>
    </row>
    <row r="30" spans="1:3" x14ac:dyDescent="0.25">
      <c r="A30" s="2"/>
      <c r="B30" s="36" t="s">
        <v>57</v>
      </c>
      <c r="C30" s="40"/>
    </row>
    <row r="31" spans="1:3" x14ac:dyDescent="0.25">
      <c r="A31" s="2"/>
      <c r="B31" s="40"/>
      <c r="C31" s="40"/>
    </row>
    <row r="32" spans="1:3" ht="24" x14ac:dyDescent="0.25">
      <c r="A32" s="2"/>
      <c r="B32" s="40"/>
      <c r="C32" s="40" t="s">
        <v>58</v>
      </c>
    </row>
    <row r="33" spans="1:3" ht="24" x14ac:dyDescent="0.25">
      <c r="A33" s="2"/>
      <c r="B33" s="40"/>
      <c r="C33" s="40" t="s">
        <v>59</v>
      </c>
    </row>
    <row r="34" spans="1:3" ht="24" x14ac:dyDescent="0.25">
      <c r="A34" s="2"/>
      <c r="B34" s="40"/>
      <c r="C34" s="40" t="s">
        <v>60</v>
      </c>
    </row>
    <row r="35" spans="1:3" ht="24" x14ac:dyDescent="0.25">
      <c r="A35" s="2"/>
      <c r="B35" s="40"/>
      <c r="C35" s="40" t="s">
        <v>61</v>
      </c>
    </row>
  </sheetData>
  <sheetProtection sheet="1" objects="1" scenarios="1"/>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zoomScaleNormal="100" workbookViewId="0"/>
  </sheetViews>
  <sheetFormatPr defaultColWidth="8.7109375" defaultRowHeight="15" x14ac:dyDescent="0.25"/>
  <sheetData>
    <row r="1" spans="1:1" x14ac:dyDescent="0.25">
      <c r="A1" s="37" t="s">
        <v>34</v>
      </c>
    </row>
    <row r="2" spans="1:1" x14ac:dyDescent="0.25">
      <c r="A2" s="37" t="s">
        <v>331</v>
      </c>
    </row>
    <row r="3" spans="1:1" x14ac:dyDescent="0.25">
      <c r="A3" s="37" t="s">
        <v>36</v>
      </c>
    </row>
  </sheetData>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6C244"/>
  </sheetPr>
  <dimension ref="B1:I25"/>
  <sheetViews>
    <sheetView showGridLines="0" zoomScaleNormal="100" workbookViewId="0">
      <selection activeCell="F29" sqref="F29"/>
    </sheetView>
  </sheetViews>
  <sheetFormatPr defaultColWidth="8.7109375" defaultRowHeight="15" x14ac:dyDescent="0.25"/>
  <cols>
    <col min="1" max="1" width="3" customWidth="1"/>
    <col min="2" max="2" width="38" customWidth="1"/>
    <col min="3" max="8" width="14" customWidth="1"/>
    <col min="9" max="9" width="18" customWidth="1"/>
  </cols>
  <sheetData>
    <row r="1" spans="2:9" ht="34.5" customHeight="1" x14ac:dyDescent="0.25">
      <c r="B1" s="14" t="s">
        <v>62</v>
      </c>
      <c r="C1" s="4"/>
      <c r="D1" s="4"/>
      <c r="E1" s="4"/>
      <c r="F1" s="4"/>
      <c r="G1" s="4"/>
      <c r="H1" s="4"/>
      <c r="I1" s="4"/>
    </row>
    <row r="2" spans="2:9" x14ac:dyDescent="0.25">
      <c r="B2" s="15" t="s">
        <v>63</v>
      </c>
      <c r="C2" s="5"/>
      <c r="D2" s="5"/>
      <c r="E2" s="5"/>
      <c r="F2" s="5"/>
      <c r="G2" s="5"/>
      <c r="H2" s="5"/>
      <c r="I2" s="5"/>
    </row>
    <row r="3" spans="2:9" x14ac:dyDescent="0.25">
      <c r="B3" s="6"/>
      <c r="C3" s="6"/>
      <c r="D3" s="6"/>
      <c r="E3" s="6"/>
      <c r="F3" s="6"/>
      <c r="G3" s="6"/>
      <c r="H3" s="6"/>
      <c r="I3" s="6"/>
    </row>
    <row r="4" spans="2:9" ht="27" x14ac:dyDescent="0.25">
      <c r="B4" s="16" t="s">
        <v>64</v>
      </c>
      <c r="C4" s="16" t="s">
        <v>65</v>
      </c>
      <c r="D4" s="16" t="s">
        <v>34</v>
      </c>
      <c r="E4" s="16" t="s">
        <v>331</v>
      </c>
      <c r="F4" s="16" t="s">
        <v>345</v>
      </c>
      <c r="G4" s="16" t="s">
        <v>36</v>
      </c>
      <c r="H4" s="16" t="s">
        <v>66</v>
      </c>
      <c r="I4" s="16" t="s">
        <v>67</v>
      </c>
    </row>
    <row r="5" spans="2:9" x14ac:dyDescent="0.25">
      <c r="B5" s="7" t="s">
        <v>68</v>
      </c>
      <c r="C5" s="12">
        <f>COUNTIF('VAISS Attestation Checklist'!A$3:A$93,"Guardrail 1")</f>
        <v>13</v>
      </c>
      <c r="D5" s="8">
        <f>COUNTIFS('VAISS Attestation Checklist'!A$3:A$93,"Guardrail 1",'VAISS Attestation Checklist'!F$3:F$93,"Compliant")</f>
        <v>0</v>
      </c>
      <c r="E5" s="8">
        <f>COUNTIFS('VAISS Attestation Checklist'!$A$3:$A$93,"Guardrail 1",'VAISS Attestation Checklist'!$F$3:$F$93,"Non-Compliant")</f>
        <v>0</v>
      </c>
      <c r="F5" s="8">
        <f>COUNTIF('Evidence Log'!$A:$A,"Guardrail 1")</f>
        <v>0</v>
      </c>
      <c r="G5" s="8">
        <f>COUNTIFS('VAISS Attestation Checklist'!$A$3:$A$93,"Guardrail 1",'VAISS Attestation Checklist'!$F$3:$F$93,"Not Applicable")</f>
        <v>0</v>
      </c>
      <c r="H5" s="8">
        <f t="shared" ref="H5:H14" si="0">C5-D5-E5-G5</f>
        <v>13</v>
      </c>
      <c r="I5" s="9">
        <f t="shared" ref="I5:I15" si="1">IF(C5-G5=0,"-",D5/(C5-G5))</f>
        <v>0</v>
      </c>
    </row>
    <row r="6" spans="2:9" x14ac:dyDescent="0.25">
      <c r="B6" s="7" t="s">
        <v>69</v>
      </c>
      <c r="C6" s="12">
        <f>COUNTIF('VAISS Attestation Checklist'!A$3:A$93,"Guardrail 2")</f>
        <v>10</v>
      </c>
      <c r="D6" s="8">
        <f>COUNTIFS('VAISS Attestation Checklist'!A$3:A$93,"Guardrail 2",'VAISS Attestation Checklist'!F$3:F$93,"Compliant")</f>
        <v>0</v>
      </c>
      <c r="E6" s="8">
        <f>COUNTIFS('VAISS Attestation Checklist'!$A$3:$A$93,"Guardrail 2",'VAISS Attestation Checklist'!$F$3:$F$93,"Non-Compliant")</f>
        <v>0</v>
      </c>
      <c r="F6" s="8">
        <f>COUNTIF('Evidence Log'!$A:$A,"Guardrail 2")</f>
        <v>0</v>
      </c>
      <c r="G6" s="8">
        <f>COUNTIFS('VAISS Attestation Checklist'!$A$3:$A$93,"Guardrail 2",'VAISS Attestation Checklist'!$F$3:$F$93,"Not Applicable")</f>
        <v>0</v>
      </c>
      <c r="H6" s="8">
        <f t="shared" si="0"/>
        <v>10</v>
      </c>
      <c r="I6" s="9">
        <f t="shared" si="1"/>
        <v>0</v>
      </c>
    </row>
    <row r="7" spans="2:9" x14ac:dyDescent="0.25">
      <c r="B7" s="7" t="s">
        <v>70</v>
      </c>
      <c r="C7" s="12">
        <f>COUNTIF('VAISS Attestation Checklist'!A$3:A$93,"Guardrail 3")</f>
        <v>10</v>
      </c>
      <c r="D7" s="8">
        <f>COUNTIFS('VAISS Attestation Checklist'!A$3:A$93,"Guardrail 3",'VAISS Attestation Checklist'!F$3:F$93,"Compliant")</f>
        <v>0</v>
      </c>
      <c r="E7" s="8">
        <f>COUNTIFS('VAISS Attestation Checklist'!$A$3:$A$93,"Guardrail 3",'VAISS Attestation Checklist'!$F$3:$F$93,"Non-Compliant")</f>
        <v>0</v>
      </c>
      <c r="F7" s="8">
        <f>COUNTIF('Evidence Log'!$A:$A,"Guardrail 3")</f>
        <v>0</v>
      </c>
      <c r="G7" s="8">
        <f>COUNTIFS('VAISS Attestation Checklist'!$A$3:$A$93,"Guardrail 3",'VAISS Attestation Checklist'!$F$3:$F$93,"Not Applicable")</f>
        <v>0</v>
      </c>
      <c r="H7" s="8">
        <f t="shared" si="0"/>
        <v>10</v>
      </c>
      <c r="I7" s="9">
        <f t="shared" si="1"/>
        <v>0</v>
      </c>
    </row>
    <row r="8" spans="2:9" x14ac:dyDescent="0.25">
      <c r="B8" s="7" t="s">
        <v>71</v>
      </c>
      <c r="C8" s="12">
        <f>COUNTIF('VAISS Attestation Checklist'!A$3:A$93,"Guardrail 4")</f>
        <v>9</v>
      </c>
      <c r="D8" s="8">
        <f>COUNTIFS('VAISS Attestation Checklist'!A$3:A$93,"Guardrail 4",'VAISS Attestation Checklist'!F$3:F$93,"Compliant")</f>
        <v>0</v>
      </c>
      <c r="E8" s="8">
        <f>COUNTIFS('VAISS Attestation Checklist'!$A$3:$A$93,"Guardrail 4",'VAISS Attestation Checklist'!$F$3:$F$93,"Non-Compliant")</f>
        <v>0</v>
      </c>
      <c r="F8" s="8">
        <f>COUNTIF('Evidence Log'!$A:$A,"Guardrail 4")</f>
        <v>0</v>
      </c>
      <c r="G8" s="8">
        <f>COUNTIFS('VAISS Attestation Checklist'!$A$3:$A$93,"Guardrail 4",'VAISS Attestation Checklist'!$F$3:$F$93,"Not Applicable")</f>
        <v>0</v>
      </c>
      <c r="H8" s="8">
        <f t="shared" si="0"/>
        <v>9</v>
      </c>
      <c r="I8" s="9">
        <f t="shared" si="1"/>
        <v>0</v>
      </c>
    </row>
    <row r="9" spans="2:9" x14ac:dyDescent="0.25">
      <c r="B9" s="7" t="s">
        <v>72</v>
      </c>
      <c r="C9" s="12">
        <f>COUNTIF('VAISS Attestation Checklist'!A$3:A$93,"Guardrail 5")</f>
        <v>7</v>
      </c>
      <c r="D9" s="8">
        <f>COUNTIFS('VAISS Attestation Checklist'!A$3:A$93,"Guardrail 5",'VAISS Attestation Checklist'!F$3:F$93,"Compliant")</f>
        <v>0</v>
      </c>
      <c r="E9" s="8">
        <f>COUNTIFS('VAISS Attestation Checklist'!$A$3:$A$93,"Guardrail 5",'VAISS Attestation Checklist'!$F$3:$F$93,"Non-Compliant")</f>
        <v>0</v>
      </c>
      <c r="F9" s="8">
        <f>COUNTIF('Evidence Log'!$A:$A,"Guardrail 5")</f>
        <v>0</v>
      </c>
      <c r="G9" s="8">
        <f>COUNTIFS('VAISS Attestation Checklist'!$A$3:$A$93,"Guardrail 5",'VAISS Attestation Checklist'!$F$3:$F$93,"Not Applicable")</f>
        <v>0</v>
      </c>
      <c r="H9" s="8">
        <f t="shared" si="0"/>
        <v>7</v>
      </c>
      <c r="I9" s="9">
        <f t="shared" si="1"/>
        <v>0</v>
      </c>
    </row>
    <row r="10" spans="2:9" x14ac:dyDescent="0.25">
      <c r="B10" s="7" t="s">
        <v>73</v>
      </c>
      <c r="C10" s="12">
        <f>COUNTIF('VAISS Attestation Checklist'!A$3:A$93,"Guardrail 6")</f>
        <v>7</v>
      </c>
      <c r="D10" s="8">
        <f>COUNTIFS('VAISS Attestation Checklist'!A$3:A$93,"Guardrail 6",'VAISS Attestation Checklist'!F$3:F$93,"Compliant")</f>
        <v>0</v>
      </c>
      <c r="E10" s="8">
        <f>COUNTIFS('VAISS Attestation Checklist'!$A$3:$A$93,"Guardrail 6",'VAISS Attestation Checklist'!$F$3:$F$93,"Non-Compliant")</f>
        <v>0</v>
      </c>
      <c r="F10" s="8">
        <f>COUNTIF('Evidence Log'!$A:$A,"Guardrail 6")</f>
        <v>0</v>
      </c>
      <c r="G10" s="8">
        <f>COUNTIFS('VAISS Attestation Checklist'!$A$3:$A$93,"Guardrail 6",'VAISS Attestation Checklist'!$F$3:$F$93,"Not Applicable")</f>
        <v>0</v>
      </c>
      <c r="H10" s="8">
        <f t="shared" si="0"/>
        <v>7</v>
      </c>
      <c r="I10" s="9">
        <f t="shared" si="1"/>
        <v>0</v>
      </c>
    </row>
    <row r="11" spans="2:9" x14ac:dyDescent="0.25">
      <c r="B11" s="7" t="s">
        <v>74</v>
      </c>
      <c r="C11" s="12">
        <f>COUNTIF('VAISS Attestation Checklist'!A$3:A$93,"Guardrail 7")</f>
        <v>6</v>
      </c>
      <c r="D11" s="8">
        <f>COUNTIFS('VAISS Attestation Checklist'!A$3:A$93,"Guardrail 7",'VAISS Attestation Checklist'!F$3:F$93,"Compliant")</f>
        <v>0</v>
      </c>
      <c r="E11" s="8">
        <f>COUNTIFS('VAISS Attestation Checklist'!$A$3:$A$93,"Guardrail 7",'VAISS Attestation Checklist'!$F$3:$F$93,"Non-Compliant")</f>
        <v>0</v>
      </c>
      <c r="F11" s="8">
        <f>COUNTIF('Evidence Log'!$A:$A,"Guardrail 7")</f>
        <v>0</v>
      </c>
      <c r="G11" s="8">
        <f>COUNTIFS('VAISS Attestation Checklist'!$A$3:$A$93,"Guardrail 7",'VAISS Attestation Checklist'!$F$3:$F$93,"Not Applicable")</f>
        <v>0</v>
      </c>
      <c r="H11" s="8">
        <f t="shared" si="0"/>
        <v>6</v>
      </c>
      <c r="I11" s="9">
        <f t="shared" si="1"/>
        <v>0</v>
      </c>
    </row>
    <row r="12" spans="2:9" x14ac:dyDescent="0.25">
      <c r="B12" s="7" t="s">
        <v>75</v>
      </c>
      <c r="C12" s="12">
        <f>COUNTIF('VAISS Attestation Checklist'!A$3:A$93,"Guardrail 8")</f>
        <v>5</v>
      </c>
      <c r="D12" s="8">
        <f>COUNTIFS('VAISS Attestation Checklist'!A$3:A$93,"Guardrail 8",'VAISS Attestation Checklist'!F$3:F$93,"Compliant")</f>
        <v>0</v>
      </c>
      <c r="E12" s="8">
        <f>COUNTIFS('VAISS Attestation Checklist'!$A$3:$A$93,"Guardrail 8",'VAISS Attestation Checklist'!$F$3:$F$93,"Non-Compliant")</f>
        <v>0</v>
      </c>
      <c r="F12" s="8">
        <f>COUNTIF('Evidence Log'!$A:$A,"Guardrail 8")</f>
        <v>0</v>
      </c>
      <c r="G12" s="8">
        <f>COUNTIFS('VAISS Attestation Checklist'!$A$3:$A$93,"Guardrail 8",'VAISS Attestation Checklist'!$F$3:$F$93,"Not Applicable")</f>
        <v>0</v>
      </c>
      <c r="H12" s="8">
        <f t="shared" si="0"/>
        <v>5</v>
      </c>
      <c r="I12" s="9">
        <f t="shared" si="1"/>
        <v>0</v>
      </c>
    </row>
    <row r="13" spans="2:9" x14ac:dyDescent="0.25">
      <c r="B13" s="7" t="s">
        <v>76</v>
      </c>
      <c r="C13" s="12">
        <f>COUNTIF('VAISS Attestation Checklist'!A$3:A$93,"Guardrail 9")</f>
        <v>7</v>
      </c>
      <c r="D13" s="8">
        <f>COUNTIFS('VAISS Attestation Checklist'!A$3:A$93,"Guardrail 9",'VAISS Attestation Checklist'!F$3:F$93,"Compliant")</f>
        <v>0</v>
      </c>
      <c r="E13" s="8">
        <f>COUNTIFS('VAISS Attestation Checklist'!$A$3:$A$93,"Guardrail 9",'VAISS Attestation Checklist'!$F$3:$F$93,"Non-Compliant")</f>
        <v>0</v>
      </c>
      <c r="F13" s="8">
        <f>COUNTIF('Evidence Log'!$A:$A,"Guardrail 9")</f>
        <v>0</v>
      </c>
      <c r="G13" s="8">
        <f>COUNTIFS('VAISS Attestation Checklist'!$A$3:$A$93,"Guardrail 9",'VAISS Attestation Checklist'!$F$3:$F$93,"Not Applicable")</f>
        <v>0</v>
      </c>
      <c r="H13" s="8">
        <f t="shared" si="0"/>
        <v>7</v>
      </c>
      <c r="I13" s="9">
        <f t="shared" si="1"/>
        <v>0</v>
      </c>
    </row>
    <row r="14" spans="2:9" x14ac:dyDescent="0.25">
      <c r="B14" s="7" t="s">
        <v>77</v>
      </c>
      <c r="C14" s="12">
        <f>COUNTIF('VAISS Attestation Checklist'!A$3:A$93,"Guardrail 10")</f>
        <v>7</v>
      </c>
      <c r="D14" s="8">
        <f>COUNTIFS('VAISS Attestation Checklist'!A$3:A$93,"Guardrail 10",'VAISS Attestation Checklist'!F$3:F$93,"Compliant")</f>
        <v>0</v>
      </c>
      <c r="E14" s="8">
        <f>COUNTIFS('VAISS Attestation Checklist'!$A$3:$A$93,"Guardrail 10",'VAISS Attestation Checklist'!$F$3:$F$93,"Non-Compliant")</f>
        <v>0</v>
      </c>
      <c r="F14" s="8">
        <f>COUNTIF('Evidence Log'!$A:$A,"Guardrail 10")</f>
        <v>0</v>
      </c>
      <c r="G14" s="8">
        <f>COUNTIFS('VAISS Attestation Checklist'!$A$3:$A$93,"Guardrail 10",'VAISS Attestation Checklist'!$F$3:$F$93,"Not Applicable")</f>
        <v>0</v>
      </c>
      <c r="H14" s="8">
        <f t="shared" si="0"/>
        <v>7</v>
      </c>
      <c r="I14" s="9">
        <f t="shared" si="1"/>
        <v>0</v>
      </c>
    </row>
    <row r="15" spans="2:9" x14ac:dyDescent="0.25">
      <c r="B15" s="17" t="s">
        <v>78</v>
      </c>
      <c r="C15" s="13">
        <f t="shared" ref="C15:H15" si="2">SUM(C5:C14)</f>
        <v>81</v>
      </c>
      <c r="D15" s="13">
        <f t="shared" si="2"/>
        <v>0</v>
      </c>
      <c r="E15" s="13">
        <f>SUM(E5:E14)</f>
        <v>0</v>
      </c>
      <c r="F15" s="13">
        <f>SUM(F5:F14)</f>
        <v>0</v>
      </c>
      <c r="G15" s="13">
        <f>SUM(G5:G14)</f>
        <v>0</v>
      </c>
      <c r="H15" s="13">
        <f t="shared" si="2"/>
        <v>81</v>
      </c>
      <c r="I15" s="18">
        <f t="shared" si="1"/>
        <v>0</v>
      </c>
    </row>
    <row r="16" spans="2:9" x14ac:dyDescent="0.25">
      <c r="B16" s="6"/>
      <c r="C16" s="6"/>
      <c r="D16" s="6"/>
      <c r="E16" s="6"/>
      <c r="F16" s="6"/>
      <c r="G16" s="6"/>
      <c r="H16" s="6"/>
      <c r="I16" s="6"/>
    </row>
    <row r="17" spans="2:9" x14ac:dyDescent="0.25">
      <c r="B17" s="19" t="s">
        <v>79</v>
      </c>
      <c r="C17" s="6"/>
      <c r="D17" s="6"/>
      <c r="E17" s="6"/>
      <c r="F17" s="6"/>
      <c r="G17" s="6"/>
      <c r="H17" s="6"/>
      <c r="I17" s="6"/>
    </row>
    <row r="18" spans="2:9" x14ac:dyDescent="0.25">
      <c r="B18" s="20" t="s">
        <v>80</v>
      </c>
      <c r="C18" s="6"/>
      <c r="D18" s="6"/>
      <c r="E18" s="6"/>
      <c r="F18" s="6"/>
      <c r="G18" s="6"/>
      <c r="H18" s="6"/>
      <c r="I18" s="6"/>
    </row>
    <row r="19" spans="2:9" x14ac:dyDescent="0.25">
      <c r="B19" s="21" t="s">
        <v>81</v>
      </c>
      <c r="C19" s="6"/>
      <c r="D19" s="6"/>
      <c r="E19" s="6"/>
      <c r="F19" s="6"/>
      <c r="G19" s="6"/>
      <c r="H19" s="6"/>
      <c r="I19" s="6"/>
    </row>
    <row r="20" spans="2:9" x14ac:dyDescent="0.25">
      <c r="B20" s="22" t="s">
        <v>82</v>
      </c>
      <c r="C20" s="6"/>
      <c r="D20" s="6"/>
      <c r="E20" s="6"/>
      <c r="F20" s="6"/>
      <c r="G20" s="6"/>
      <c r="H20" s="6"/>
      <c r="I20" s="6"/>
    </row>
    <row r="21" spans="2:9" x14ac:dyDescent="0.25">
      <c r="B21" s="6"/>
      <c r="C21" s="6"/>
      <c r="D21" s="6"/>
      <c r="E21" s="6"/>
      <c r="F21" s="6"/>
      <c r="G21" s="6"/>
      <c r="H21" s="6"/>
      <c r="I21" s="6"/>
    </row>
    <row r="22" spans="2:9" ht="15.75" x14ac:dyDescent="0.25">
      <c r="B22" s="23" t="s">
        <v>83</v>
      </c>
      <c r="C22" s="23"/>
      <c r="D22" s="23"/>
      <c r="E22" s="23"/>
      <c r="F22" s="6"/>
      <c r="G22" s="6"/>
      <c r="H22" s="6"/>
      <c r="I22" s="6"/>
    </row>
    <row r="23" spans="2:9" ht="18.75" x14ac:dyDescent="0.3">
      <c r="B23" s="24" t="str">
        <f>IF(C15-G15=0,"No assessments completed",TEXT(D15/(C15-G15),"0%")&amp;" compliant ("&amp;TEXT(D15,"0")&amp;" of "&amp;TEXT(C15-G15,"0")&amp;" applicable requirements)")</f>
        <v>0% compliant (0 of 81 applicable requirements)</v>
      </c>
      <c r="C23" s="10"/>
      <c r="D23" s="10"/>
      <c r="E23" s="10"/>
      <c r="F23" s="6"/>
      <c r="G23" s="6"/>
      <c r="H23" s="6"/>
      <c r="I23" s="6"/>
    </row>
    <row r="24" spans="2:9" x14ac:dyDescent="0.25">
      <c r="B24" s="6"/>
      <c r="C24" s="6"/>
      <c r="D24" s="6"/>
      <c r="E24" s="6"/>
      <c r="F24" s="6"/>
      <c r="G24" s="6"/>
      <c r="H24" s="6"/>
      <c r="I24" s="6"/>
    </row>
    <row r="25" spans="2:9" x14ac:dyDescent="0.25">
      <c r="B25" s="11" t="s">
        <v>84</v>
      </c>
      <c r="C25" s="11"/>
      <c r="D25" s="11"/>
      <c r="E25" s="11"/>
      <c r="F25" s="11"/>
      <c r="G25" s="11"/>
      <c r="H25" s="11"/>
      <c r="I25" s="11"/>
    </row>
  </sheetData>
  <mergeCells count="5">
    <mergeCell ref="B1:I1"/>
    <mergeCell ref="B2:I2"/>
    <mergeCell ref="B22:E22"/>
    <mergeCell ref="B23:E23"/>
    <mergeCell ref="B25:I25"/>
  </mergeCells>
  <conditionalFormatting sqref="I5:I14">
    <cfRule type="cellIs" dxfId="568" priority="2" operator="greaterThanOrEqual">
      <formula>0.8</formula>
    </cfRule>
    <cfRule type="cellIs" dxfId="567" priority="3" operator="between">
      <formula>0.5</formula>
      <formula>0.79</formula>
    </cfRule>
    <cfRule type="cellIs" dxfId="566" priority="4" operator="lessThan">
      <formula>0.5</formula>
    </cfRule>
  </conditionalFormatting>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93"/>
  <sheetViews>
    <sheetView zoomScaleNormal="100" workbookViewId="0">
      <pane ySplit="2" topLeftCell="A40" activePane="bottomLeft" state="frozen"/>
      <selection pane="bottomLeft" activeCell="H15" sqref="H15"/>
    </sheetView>
  </sheetViews>
  <sheetFormatPr defaultColWidth="8.7109375" defaultRowHeight="15" x14ac:dyDescent="0.25"/>
  <cols>
    <col min="1" max="1" width="22" customWidth="1"/>
    <col min="2" max="2" width="10" customWidth="1"/>
    <col min="3" max="3" width="55" customWidth="1"/>
    <col min="4" max="4" width="18" customWidth="1"/>
    <col min="5" max="5" width="20" customWidth="1"/>
    <col min="6" max="6" width="18.28515625" bestFit="1" customWidth="1"/>
    <col min="7" max="9" width="35" customWidth="1"/>
    <col min="10" max="10" width="18" customWidth="1"/>
  </cols>
  <sheetData>
    <row r="1" spans="1:10" ht="39.75" customHeight="1" x14ac:dyDescent="0.25">
      <c r="A1" s="25" t="s">
        <v>85</v>
      </c>
      <c r="B1" s="25"/>
      <c r="C1" s="25"/>
      <c r="D1" s="25"/>
      <c r="E1" s="25"/>
      <c r="F1" s="25"/>
      <c r="G1" s="25"/>
      <c r="H1" s="25"/>
      <c r="I1" s="25"/>
      <c r="J1" s="25"/>
    </row>
    <row r="2" spans="1:10" ht="45" customHeight="1" x14ac:dyDescent="0.25">
      <c r="A2" s="16" t="s">
        <v>86</v>
      </c>
      <c r="B2" s="16" t="s">
        <v>87</v>
      </c>
      <c r="C2" s="16" t="s">
        <v>88</v>
      </c>
      <c r="D2" s="16" t="s">
        <v>89</v>
      </c>
      <c r="E2" s="16" t="s">
        <v>90</v>
      </c>
      <c r="F2" s="16" t="s">
        <v>91</v>
      </c>
      <c r="G2" s="16" t="s">
        <v>92</v>
      </c>
      <c r="H2" s="16" t="s">
        <v>93</v>
      </c>
      <c r="I2" s="16" t="s">
        <v>94</v>
      </c>
      <c r="J2" s="16" t="s">
        <v>95</v>
      </c>
    </row>
    <row r="3" spans="1:10" ht="30" customHeight="1" x14ac:dyDescent="0.25">
      <c r="A3" s="26" t="s">
        <v>96</v>
      </c>
      <c r="B3" s="26"/>
      <c r="C3" s="26"/>
      <c r="D3" s="26"/>
      <c r="E3" s="26"/>
      <c r="F3" s="26"/>
      <c r="G3" s="26"/>
      <c r="H3" s="26"/>
      <c r="I3" s="26"/>
      <c r="J3" s="26"/>
    </row>
    <row r="4" spans="1:10" ht="49.5" customHeight="1" x14ac:dyDescent="0.25">
      <c r="A4" s="27" t="s">
        <v>97</v>
      </c>
      <c r="B4" s="27" t="s">
        <v>98</v>
      </c>
      <c r="C4" s="27" t="s">
        <v>99</v>
      </c>
      <c r="D4" s="27" t="s">
        <v>100</v>
      </c>
      <c r="E4" s="29"/>
      <c r="F4" s="29"/>
      <c r="G4" s="52" t="str">
        <f>IF(COUNTIF('Evidence Log'!$B:$B,B4)=0,"",COUNTIF('Evidence Log'!$B:$B,B4)&amp;" item(s) — see Evidence Log")</f>
        <v/>
      </c>
      <c r="H4" s="53"/>
      <c r="I4" s="53"/>
      <c r="J4" s="53"/>
    </row>
    <row r="5" spans="1:10" ht="49.5" customHeight="1" x14ac:dyDescent="0.25">
      <c r="A5" s="27" t="s">
        <v>97</v>
      </c>
      <c r="B5" s="27" t="s">
        <v>101</v>
      </c>
      <c r="C5" s="27" t="s">
        <v>102</v>
      </c>
      <c r="D5" s="27" t="s">
        <v>100</v>
      </c>
      <c r="E5" s="29"/>
      <c r="F5" s="29"/>
      <c r="G5" s="52" t="str">
        <f>IF(COUNTIF('Evidence Log'!$B:$B,B5)=0,"",COUNTIF('Evidence Log'!$B:$B,B5)&amp;" item(s) — see Evidence Log")</f>
        <v/>
      </c>
      <c r="H5" s="53"/>
      <c r="I5" s="53"/>
      <c r="J5" s="53"/>
    </row>
    <row r="6" spans="1:10" ht="49.5" customHeight="1" x14ac:dyDescent="0.25">
      <c r="A6" s="27" t="s">
        <v>97</v>
      </c>
      <c r="B6" s="27" t="s">
        <v>103</v>
      </c>
      <c r="C6" s="27" t="s">
        <v>104</v>
      </c>
      <c r="D6" s="27" t="s">
        <v>100</v>
      </c>
      <c r="E6" s="29"/>
      <c r="F6" s="29"/>
      <c r="G6" s="52" t="str">
        <f>IF(COUNTIF('Evidence Log'!$B:$B,B6)=0,"",COUNTIF('Evidence Log'!$B:$B,B6)&amp;" item(s) — see Evidence Log")</f>
        <v/>
      </c>
      <c r="H6" s="53"/>
      <c r="I6" s="53"/>
      <c r="J6" s="53"/>
    </row>
    <row r="7" spans="1:10" ht="49.5" customHeight="1" x14ac:dyDescent="0.25">
      <c r="A7" s="27" t="s">
        <v>97</v>
      </c>
      <c r="B7" s="27" t="s">
        <v>105</v>
      </c>
      <c r="C7" s="27" t="s">
        <v>106</v>
      </c>
      <c r="D7" s="27" t="s">
        <v>100</v>
      </c>
      <c r="E7" s="29"/>
      <c r="F7" s="29"/>
      <c r="G7" s="52" t="str">
        <f>IF(COUNTIF('Evidence Log'!$B:$B,B7)=0,"",COUNTIF('Evidence Log'!$B:$B,B7)&amp;" item(s) — see Evidence Log")</f>
        <v/>
      </c>
      <c r="H7" s="53"/>
      <c r="I7" s="53"/>
      <c r="J7" s="53"/>
    </row>
    <row r="8" spans="1:10" ht="49.5" customHeight="1" x14ac:dyDescent="0.25">
      <c r="A8" s="27" t="s">
        <v>97</v>
      </c>
      <c r="B8" s="27" t="s">
        <v>107</v>
      </c>
      <c r="C8" s="27" t="s">
        <v>108</v>
      </c>
      <c r="D8" s="27" t="s">
        <v>100</v>
      </c>
      <c r="E8" s="29"/>
      <c r="F8" s="29"/>
      <c r="G8" s="52" t="str">
        <f>IF(COUNTIF('Evidence Log'!$B:$B,B8)=0,"",COUNTIF('Evidence Log'!$B:$B,B8)&amp;" item(s) — see Evidence Log")</f>
        <v/>
      </c>
      <c r="H8" s="53"/>
      <c r="I8" s="53"/>
      <c r="J8" s="53"/>
    </row>
    <row r="9" spans="1:10" ht="49.5" customHeight="1" x14ac:dyDescent="0.25">
      <c r="A9" s="27" t="s">
        <v>97</v>
      </c>
      <c r="B9" s="27" t="s">
        <v>109</v>
      </c>
      <c r="C9" s="27" t="s">
        <v>110</v>
      </c>
      <c r="D9" s="27" t="s">
        <v>100</v>
      </c>
      <c r="E9" s="29"/>
      <c r="F9" s="29"/>
      <c r="G9" s="52" t="str">
        <f>IF(COUNTIF('Evidence Log'!$B:$B,B9)=0,"",COUNTIF('Evidence Log'!$B:$B,B9)&amp;" item(s) — see Evidence Log")</f>
        <v/>
      </c>
      <c r="H9" s="53"/>
      <c r="I9" s="53"/>
      <c r="J9" s="53"/>
    </row>
    <row r="10" spans="1:10" ht="49.5" customHeight="1" x14ac:dyDescent="0.25">
      <c r="A10" s="27" t="s">
        <v>97</v>
      </c>
      <c r="B10" s="27" t="s">
        <v>111</v>
      </c>
      <c r="C10" s="27" t="s">
        <v>112</v>
      </c>
      <c r="D10" s="27" t="s">
        <v>100</v>
      </c>
      <c r="E10" s="29"/>
      <c r="F10" s="29"/>
      <c r="G10" s="52" t="str">
        <f>IF(COUNTIF('Evidence Log'!$B:$B,B10)=0,"",COUNTIF('Evidence Log'!$B:$B,B10)&amp;" item(s) — see Evidence Log")</f>
        <v/>
      </c>
      <c r="H10" s="53"/>
      <c r="I10" s="53"/>
      <c r="J10" s="53"/>
    </row>
    <row r="11" spans="1:10" ht="49.5" customHeight="1" x14ac:dyDescent="0.25">
      <c r="A11" s="27" t="s">
        <v>97</v>
      </c>
      <c r="B11" s="27" t="s">
        <v>113</v>
      </c>
      <c r="C11" s="27" t="s">
        <v>114</v>
      </c>
      <c r="D11" s="27" t="s">
        <v>100</v>
      </c>
      <c r="E11" s="29"/>
      <c r="F11" s="29"/>
      <c r="G11" s="52" t="str">
        <f>IF(COUNTIF('Evidence Log'!$B:$B,B11)=0,"",COUNTIF('Evidence Log'!$B:$B,B11)&amp;" item(s) — see Evidence Log")</f>
        <v/>
      </c>
      <c r="H11" s="53"/>
      <c r="I11" s="53"/>
      <c r="J11" s="53"/>
    </row>
    <row r="12" spans="1:10" ht="49.5" customHeight="1" x14ac:dyDescent="0.25">
      <c r="A12" s="27" t="s">
        <v>97</v>
      </c>
      <c r="B12" s="27" t="s">
        <v>115</v>
      </c>
      <c r="C12" s="27" t="s">
        <v>116</v>
      </c>
      <c r="D12" s="27" t="s">
        <v>100</v>
      </c>
      <c r="E12" s="29"/>
      <c r="F12" s="29"/>
      <c r="G12" s="52" t="str">
        <f>IF(COUNTIF('Evidence Log'!$B:$B,B12)=0,"",COUNTIF('Evidence Log'!$B:$B,B12)&amp;" item(s) — see Evidence Log")</f>
        <v/>
      </c>
      <c r="H12" s="53"/>
      <c r="I12" s="53"/>
      <c r="J12" s="53"/>
    </row>
    <row r="13" spans="1:10" ht="49.5" customHeight="1" x14ac:dyDescent="0.25">
      <c r="A13" s="27" t="s">
        <v>97</v>
      </c>
      <c r="B13" s="27" t="s">
        <v>117</v>
      </c>
      <c r="C13" s="27" t="s">
        <v>118</v>
      </c>
      <c r="D13" s="27" t="s">
        <v>100</v>
      </c>
      <c r="E13" s="29"/>
      <c r="F13" s="29"/>
      <c r="G13" s="52" t="str">
        <f>IF(COUNTIF('Evidence Log'!$B:$B,B13)=0,"",COUNTIF('Evidence Log'!$B:$B,B13)&amp;" item(s) — see Evidence Log")</f>
        <v/>
      </c>
      <c r="H13" s="53"/>
      <c r="I13" s="53"/>
      <c r="J13" s="53"/>
    </row>
    <row r="14" spans="1:10" ht="49.5" customHeight="1" x14ac:dyDescent="0.25">
      <c r="A14" s="27" t="s">
        <v>97</v>
      </c>
      <c r="B14" s="27" t="s">
        <v>119</v>
      </c>
      <c r="C14" s="27" t="s">
        <v>120</v>
      </c>
      <c r="D14" s="27" t="s">
        <v>100</v>
      </c>
      <c r="E14" s="29"/>
      <c r="F14" s="29"/>
      <c r="G14" s="52" t="str">
        <f>IF(COUNTIF('Evidence Log'!$B:$B,B14)=0,"",COUNTIF('Evidence Log'!$B:$B,B14)&amp;" item(s) — see Evidence Log")</f>
        <v/>
      </c>
      <c r="H14" s="53"/>
      <c r="I14" s="53"/>
      <c r="J14" s="53"/>
    </row>
    <row r="15" spans="1:10" ht="49.5" customHeight="1" x14ac:dyDescent="0.25">
      <c r="A15" s="28" t="s">
        <v>97</v>
      </c>
      <c r="B15" s="28" t="s">
        <v>121</v>
      </c>
      <c r="C15" s="28" t="s">
        <v>122</v>
      </c>
      <c r="D15" s="28" t="s">
        <v>123</v>
      </c>
      <c r="E15" s="28"/>
      <c r="F15" s="28"/>
      <c r="G15" s="28"/>
      <c r="H15" s="28"/>
      <c r="I15" s="28"/>
      <c r="J15" s="28"/>
    </row>
    <row r="16" spans="1:10" ht="49.5" customHeight="1" x14ac:dyDescent="0.25">
      <c r="A16" s="28" t="s">
        <v>97</v>
      </c>
      <c r="B16" s="28" t="s">
        <v>124</v>
      </c>
      <c r="C16" s="28" t="s">
        <v>125</v>
      </c>
      <c r="D16" s="28" t="s">
        <v>123</v>
      </c>
      <c r="E16" s="28"/>
      <c r="F16" s="28"/>
      <c r="G16" s="28"/>
      <c r="H16" s="28"/>
      <c r="I16" s="28"/>
      <c r="J16" s="28"/>
    </row>
    <row r="17" spans="1:10" ht="30" customHeight="1" x14ac:dyDescent="0.25">
      <c r="A17" s="26" t="s">
        <v>126</v>
      </c>
      <c r="B17" s="26"/>
      <c r="C17" s="26"/>
      <c r="D17" s="26"/>
      <c r="E17" s="26"/>
      <c r="F17" s="26"/>
      <c r="G17" s="26"/>
      <c r="H17" s="26"/>
      <c r="I17" s="26"/>
      <c r="J17" s="26"/>
    </row>
    <row r="18" spans="1:10" ht="49.5" customHeight="1" x14ac:dyDescent="0.25">
      <c r="A18" s="27" t="s">
        <v>127</v>
      </c>
      <c r="B18" s="27" t="s">
        <v>128</v>
      </c>
      <c r="C18" s="27" t="s">
        <v>129</v>
      </c>
      <c r="D18" s="27" t="s">
        <v>100</v>
      </c>
      <c r="E18" s="29"/>
      <c r="F18" s="29"/>
      <c r="G18" s="52" t="str">
        <f>IF(COUNTIF('Evidence Log'!$B:$B,B18)=0,"",COUNTIF('Evidence Log'!$B:$B,B18)&amp;" item(s) — see Evidence Log")</f>
        <v/>
      </c>
      <c r="H18" s="53"/>
      <c r="I18" s="53"/>
      <c r="J18" s="53"/>
    </row>
    <row r="19" spans="1:10" ht="49.5" customHeight="1" x14ac:dyDescent="0.25">
      <c r="A19" s="27" t="s">
        <v>127</v>
      </c>
      <c r="B19" s="27" t="s">
        <v>130</v>
      </c>
      <c r="C19" s="27" t="s">
        <v>131</v>
      </c>
      <c r="D19" s="27" t="s">
        <v>100</v>
      </c>
      <c r="E19" s="29"/>
      <c r="F19" s="29"/>
      <c r="G19" s="52" t="str">
        <f>IF(COUNTIF('Evidence Log'!$B:$B,B19)=0,"",COUNTIF('Evidence Log'!$B:$B,B19)&amp;" item(s) — see Evidence Log")</f>
        <v/>
      </c>
      <c r="H19" s="53"/>
      <c r="I19" s="53"/>
      <c r="J19" s="53"/>
    </row>
    <row r="20" spans="1:10" ht="49.5" customHeight="1" x14ac:dyDescent="0.25">
      <c r="A20" s="27" t="s">
        <v>127</v>
      </c>
      <c r="B20" s="27" t="s">
        <v>132</v>
      </c>
      <c r="C20" s="27" t="s">
        <v>133</v>
      </c>
      <c r="D20" s="27" t="s">
        <v>134</v>
      </c>
      <c r="E20" s="29"/>
      <c r="F20" s="29"/>
      <c r="G20" s="52" t="str">
        <f>IF(COUNTIF('Evidence Log'!$B:$B,B20)=0,"",COUNTIF('Evidence Log'!$B:$B,B20)&amp;" item(s) — see Evidence Log")</f>
        <v/>
      </c>
      <c r="H20" s="53"/>
      <c r="I20" s="53"/>
      <c r="J20" s="53"/>
    </row>
    <row r="21" spans="1:10" ht="49.5" customHeight="1" x14ac:dyDescent="0.25">
      <c r="A21" s="27" t="s">
        <v>127</v>
      </c>
      <c r="B21" s="27" t="s">
        <v>135</v>
      </c>
      <c r="C21" s="27" t="s">
        <v>136</v>
      </c>
      <c r="D21" s="27" t="s">
        <v>134</v>
      </c>
      <c r="E21" s="29"/>
      <c r="F21" s="29"/>
      <c r="G21" s="52" t="str">
        <f>IF(COUNTIF('Evidence Log'!$B:$B,B21)=0,"",COUNTIF('Evidence Log'!$B:$B,B21)&amp;" item(s) — see Evidence Log")</f>
        <v/>
      </c>
      <c r="H21" s="53"/>
      <c r="I21" s="53"/>
      <c r="J21" s="53"/>
    </row>
    <row r="22" spans="1:10" ht="49.5" customHeight="1" x14ac:dyDescent="0.25">
      <c r="A22" s="27" t="s">
        <v>127</v>
      </c>
      <c r="B22" s="27" t="s">
        <v>137</v>
      </c>
      <c r="C22" s="27" t="s">
        <v>138</v>
      </c>
      <c r="D22" s="27" t="s">
        <v>100</v>
      </c>
      <c r="E22" s="29"/>
      <c r="F22" s="29"/>
      <c r="G22" s="52" t="str">
        <f>IF(COUNTIF('Evidence Log'!$B:$B,B22)=0,"",COUNTIF('Evidence Log'!$B:$B,B22)&amp;" item(s) — see Evidence Log")</f>
        <v/>
      </c>
      <c r="H22" s="53"/>
      <c r="I22" s="53"/>
      <c r="J22" s="53"/>
    </row>
    <row r="23" spans="1:10" ht="49.5" customHeight="1" x14ac:dyDescent="0.25">
      <c r="A23" s="27" t="s">
        <v>127</v>
      </c>
      <c r="B23" s="27" t="s">
        <v>139</v>
      </c>
      <c r="C23" s="27" t="s">
        <v>140</v>
      </c>
      <c r="D23" s="27" t="s">
        <v>100</v>
      </c>
      <c r="E23" s="29"/>
      <c r="F23" s="29"/>
      <c r="G23" s="52" t="str">
        <f>IF(COUNTIF('Evidence Log'!$B:$B,B23)=0,"",COUNTIF('Evidence Log'!$B:$B,B23)&amp;" item(s) — see Evidence Log")</f>
        <v/>
      </c>
      <c r="H23" s="53"/>
      <c r="I23" s="53"/>
      <c r="J23" s="53"/>
    </row>
    <row r="24" spans="1:10" ht="49.5" customHeight="1" x14ac:dyDescent="0.25">
      <c r="A24" s="27" t="s">
        <v>127</v>
      </c>
      <c r="B24" s="27" t="s">
        <v>141</v>
      </c>
      <c r="C24" s="27" t="s">
        <v>142</v>
      </c>
      <c r="D24" s="27" t="s">
        <v>100</v>
      </c>
      <c r="E24" s="29"/>
      <c r="F24" s="29"/>
      <c r="G24" s="52" t="str">
        <f>IF(COUNTIF('Evidence Log'!$B:$B,B24)=0,"",COUNTIF('Evidence Log'!$B:$B,B24)&amp;" item(s) — see Evidence Log")</f>
        <v/>
      </c>
      <c r="H24" s="53"/>
      <c r="I24" s="53"/>
      <c r="J24" s="53"/>
    </row>
    <row r="25" spans="1:10" ht="49.5" customHeight="1" x14ac:dyDescent="0.25">
      <c r="A25" s="27" t="s">
        <v>127</v>
      </c>
      <c r="B25" s="27" t="s">
        <v>143</v>
      </c>
      <c r="C25" s="27" t="s">
        <v>144</v>
      </c>
      <c r="D25" s="27" t="s">
        <v>100</v>
      </c>
      <c r="E25" s="29"/>
      <c r="F25" s="29"/>
      <c r="G25" s="52" t="str">
        <f>IF(COUNTIF('Evidence Log'!$B:$B,B25)=0,"",COUNTIF('Evidence Log'!$B:$B,B25)&amp;" item(s) — see Evidence Log")</f>
        <v/>
      </c>
      <c r="H25" s="53"/>
      <c r="I25" s="53"/>
      <c r="J25" s="53"/>
    </row>
    <row r="26" spans="1:10" ht="49.5" customHeight="1" x14ac:dyDescent="0.25">
      <c r="A26" s="28" t="s">
        <v>127</v>
      </c>
      <c r="B26" s="28" t="s">
        <v>145</v>
      </c>
      <c r="C26" s="28" t="s">
        <v>146</v>
      </c>
      <c r="D26" s="28" t="s">
        <v>123</v>
      </c>
      <c r="E26" s="28"/>
      <c r="F26" s="28"/>
      <c r="G26" s="28"/>
      <c r="H26" s="28"/>
      <c r="I26" s="28"/>
      <c r="J26" s="28"/>
    </row>
    <row r="27" spans="1:10" ht="49.5" customHeight="1" x14ac:dyDescent="0.25">
      <c r="A27" s="28" t="s">
        <v>127</v>
      </c>
      <c r="B27" s="28" t="s">
        <v>147</v>
      </c>
      <c r="C27" s="28" t="s">
        <v>148</v>
      </c>
      <c r="D27" s="28" t="s">
        <v>123</v>
      </c>
      <c r="E27" s="28"/>
      <c r="F27" s="28"/>
      <c r="G27" s="28"/>
      <c r="H27" s="28"/>
      <c r="I27" s="28"/>
      <c r="J27" s="28"/>
    </row>
    <row r="28" spans="1:10" ht="30" customHeight="1" x14ac:dyDescent="0.25">
      <c r="A28" s="26" t="s">
        <v>149</v>
      </c>
      <c r="B28" s="26"/>
      <c r="C28" s="26"/>
      <c r="D28" s="26"/>
      <c r="E28" s="26"/>
      <c r="F28" s="26"/>
      <c r="G28" s="26"/>
      <c r="H28" s="26"/>
      <c r="I28" s="26"/>
      <c r="J28" s="26"/>
    </row>
    <row r="29" spans="1:10" ht="49.5" customHeight="1" x14ac:dyDescent="0.25">
      <c r="A29" s="27" t="s">
        <v>150</v>
      </c>
      <c r="B29" s="27" t="s">
        <v>151</v>
      </c>
      <c r="C29" s="27" t="s">
        <v>152</v>
      </c>
      <c r="D29" s="27" t="s">
        <v>100</v>
      </c>
      <c r="E29" s="29"/>
      <c r="F29" s="29"/>
      <c r="G29" s="52" t="str">
        <f>IF(COUNTIF('Evidence Log'!$B:$B,B29)=0,"",COUNTIF('Evidence Log'!$B:$B,B29)&amp;" item(s) — see Evidence Log")</f>
        <v/>
      </c>
      <c r="H29" s="53"/>
      <c r="I29" s="53"/>
      <c r="J29" s="53"/>
    </row>
    <row r="30" spans="1:10" ht="49.5" customHeight="1" x14ac:dyDescent="0.25">
      <c r="A30" s="27" t="s">
        <v>150</v>
      </c>
      <c r="B30" s="27" t="s">
        <v>153</v>
      </c>
      <c r="C30" s="27" t="s">
        <v>154</v>
      </c>
      <c r="D30" s="27" t="s">
        <v>100</v>
      </c>
      <c r="E30" s="29"/>
      <c r="F30" s="29"/>
      <c r="G30" s="52" t="str">
        <f>IF(COUNTIF('Evidence Log'!$B:$B,B30)=0,"",COUNTIF('Evidence Log'!$B:$B,B30)&amp;" item(s) — see Evidence Log")</f>
        <v/>
      </c>
      <c r="H30" s="53"/>
      <c r="I30" s="53"/>
      <c r="J30" s="53"/>
    </row>
    <row r="31" spans="1:10" ht="49.5" customHeight="1" x14ac:dyDescent="0.25">
      <c r="A31" s="27" t="s">
        <v>150</v>
      </c>
      <c r="B31" s="27" t="s">
        <v>155</v>
      </c>
      <c r="C31" s="27" t="s">
        <v>156</v>
      </c>
      <c r="D31" s="27" t="s">
        <v>157</v>
      </c>
      <c r="E31" s="29"/>
      <c r="F31" s="29"/>
      <c r="G31" s="52" t="str">
        <f>IF(COUNTIF('Evidence Log'!$B:$B,B31)=0,"",COUNTIF('Evidence Log'!$B:$B,B31)&amp;" item(s) — see Evidence Log")</f>
        <v/>
      </c>
      <c r="H31" s="53"/>
      <c r="I31" s="53"/>
      <c r="J31" s="53"/>
    </row>
    <row r="32" spans="1:10" ht="49.5" customHeight="1" x14ac:dyDescent="0.25">
      <c r="A32" s="27" t="s">
        <v>150</v>
      </c>
      <c r="B32" s="27" t="s">
        <v>158</v>
      </c>
      <c r="C32" s="27" t="s">
        <v>159</v>
      </c>
      <c r="D32" s="27" t="s">
        <v>100</v>
      </c>
      <c r="E32" s="29"/>
      <c r="F32" s="29"/>
      <c r="G32" s="52" t="str">
        <f>IF(COUNTIF('Evidence Log'!$B:$B,B32)=0,"",COUNTIF('Evidence Log'!$B:$B,B32)&amp;" item(s) — see Evidence Log")</f>
        <v/>
      </c>
      <c r="H32" s="53"/>
      <c r="I32" s="53"/>
      <c r="J32" s="53"/>
    </row>
    <row r="33" spans="1:10" ht="49.5" customHeight="1" x14ac:dyDescent="0.25">
      <c r="A33" s="27" t="s">
        <v>150</v>
      </c>
      <c r="B33" s="27" t="s">
        <v>160</v>
      </c>
      <c r="C33" s="27" t="s">
        <v>161</v>
      </c>
      <c r="D33" s="27" t="s">
        <v>100</v>
      </c>
      <c r="E33" s="29"/>
      <c r="F33" s="29"/>
      <c r="G33" s="52" t="str">
        <f>IF(COUNTIF('Evidence Log'!$B:$B,B33)=0,"",COUNTIF('Evidence Log'!$B:$B,B33)&amp;" item(s) — see Evidence Log")</f>
        <v/>
      </c>
      <c r="H33" s="53"/>
      <c r="I33" s="53"/>
      <c r="J33" s="53"/>
    </row>
    <row r="34" spans="1:10" ht="49.5" customHeight="1" x14ac:dyDescent="0.25">
      <c r="A34" s="27" t="s">
        <v>150</v>
      </c>
      <c r="B34" s="27" t="s">
        <v>162</v>
      </c>
      <c r="C34" s="27" t="s">
        <v>163</v>
      </c>
      <c r="D34" s="27" t="s">
        <v>100</v>
      </c>
      <c r="E34" s="29"/>
      <c r="F34" s="29"/>
      <c r="G34" s="52" t="str">
        <f>IF(COUNTIF('Evidence Log'!$B:$B,B34)=0,"",COUNTIF('Evidence Log'!$B:$B,B34)&amp;" item(s) — see Evidence Log")</f>
        <v/>
      </c>
      <c r="H34" s="53"/>
      <c r="I34" s="53"/>
      <c r="J34" s="53"/>
    </row>
    <row r="35" spans="1:10" ht="49.5" customHeight="1" x14ac:dyDescent="0.25">
      <c r="A35" s="27" t="s">
        <v>150</v>
      </c>
      <c r="B35" s="27" t="s">
        <v>164</v>
      </c>
      <c r="C35" s="27" t="s">
        <v>165</v>
      </c>
      <c r="D35" s="27" t="s">
        <v>100</v>
      </c>
      <c r="E35" s="29"/>
      <c r="F35" s="29"/>
      <c r="G35" s="52" t="str">
        <f>IF(COUNTIF('Evidence Log'!$B:$B,B35)=0,"",COUNTIF('Evidence Log'!$B:$B,B35)&amp;" item(s) — see Evidence Log")</f>
        <v/>
      </c>
      <c r="H35" s="53"/>
      <c r="I35" s="53"/>
      <c r="J35" s="53"/>
    </row>
    <row r="36" spans="1:10" ht="49.5" customHeight="1" x14ac:dyDescent="0.25">
      <c r="A36" s="27" t="s">
        <v>150</v>
      </c>
      <c r="B36" s="27" t="s">
        <v>166</v>
      </c>
      <c r="C36" s="27" t="s">
        <v>167</v>
      </c>
      <c r="D36" s="27" t="s">
        <v>100</v>
      </c>
      <c r="E36" s="29"/>
      <c r="F36" s="29"/>
      <c r="G36" s="52" t="str">
        <f>IF(COUNTIF('Evidence Log'!$B:$B,B36)=0,"",COUNTIF('Evidence Log'!$B:$B,B36)&amp;" item(s) — see Evidence Log")</f>
        <v/>
      </c>
      <c r="H36" s="53"/>
      <c r="I36" s="53"/>
      <c r="J36" s="53"/>
    </row>
    <row r="37" spans="1:10" ht="49.5" customHeight="1" x14ac:dyDescent="0.25">
      <c r="A37" s="28" t="s">
        <v>150</v>
      </c>
      <c r="B37" s="28" t="s">
        <v>168</v>
      </c>
      <c r="C37" s="28" t="s">
        <v>169</v>
      </c>
      <c r="D37" s="28" t="s">
        <v>123</v>
      </c>
      <c r="E37" s="28"/>
      <c r="F37" s="28"/>
      <c r="G37" s="28"/>
      <c r="H37" s="28"/>
      <c r="I37" s="28"/>
      <c r="J37" s="28"/>
    </row>
    <row r="38" spans="1:10" ht="49.5" customHeight="1" x14ac:dyDescent="0.25">
      <c r="A38" s="28" t="s">
        <v>150</v>
      </c>
      <c r="B38" s="28" t="s">
        <v>170</v>
      </c>
      <c r="C38" s="28" t="s">
        <v>171</v>
      </c>
      <c r="D38" s="28" t="s">
        <v>123</v>
      </c>
      <c r="E38" s="28"/>
      <c r="F38" s="28"/>
      <c r="G38" s="28"/>
      <c r="H38" s="28"/>
      <c r="I38" s="28"/>
      <c r="J38" s="28"/>
    </row>
    <row r="39" spans="1:10" ht="30" customHeight="1" x14ac:dyDescent="0.25">
      <c r="A39" s="26" t="s">
        <v>172</v>
      </c>
      <c r="B39" s="26"/>
      <c r="C39" s="26"/>
      <c r="D39" s="26"/>
      <c r="E39" s="26"/>
      <c r="F39" s="26"/>
      <c r="G39" s="26"/>
      <c r="H39" s="26"/>
      <c r="I39" s="26"/>
      <c r="J39" s="26"/>
    </row>
    <row r="40" spans="1:10" ht="49.5" customHeight="1" x14ac:dyDescent="0.25">
      <c r="A40" s="27" t="s">
        <v>173</v>
      </c>
      <c r="B40" s="27" t="s">
        <v>174</v>
      </c>
      <c r="C40" s="27" t="s">
        <v>175</v>
      </c>
      <c r="D40" s="27" t="s">
        <v>134</v>
      </c>
      <c r="E40" s="29"/>
      <c r="F40" s="29"/>
      <c r="G40" s="52" t="str">
        <f>IF(COUNTIF('Evidence Log'!$B:$B,B40)=0,"",COUNTIF('Evidence Log'!$B:$B,B40)&amp;" item(s) — see Evidence Log")</f>
        <v/>
      </c>
      <c r="H40" s="53"/>
      <c r="I40" s="53"/>
      <c r="J40" s="53"/>
    </row>
    <row r="41" spans="1:10" ht="49.5" customHeight="1" x14ac:dyDescent="0.25">
      <c r="A41" s="27" t="s">
        <v>173</v>
      </c>
      <c r="B41" s="27" t="s">
        <v>176</v>
      </c>
      <c r="C41" s="27" t="s">
        <v>177</v>
      </c>
      <c r="D41" s="27" t="s">
        <v>134</v>
      </c>
      <c r="E41" s="29"/>
      <c r="F41" s="29"/>
      <c r="G41" s="52" t="str">
        <f>IF(COUNTIF('Evidence Log'!$B:$B,B41)=0,"",COUNTIF('Evidence Log'!$B:$B,B41)&amp;" item(s) — see Evidence Log")</f>
        <v/>
      </c>
      <c r="H41" s="53"/>
      <c r="I41" s="53"/>
      <c r="J41" s="53"/>
    </row>
    <row r="42" spans="1:10" ht="49.5" customHeight="1" x14ac:dyDescent="0.25">
      <c r="A42" s="27" t="s">
        <v>173</v>
      </c>
      <c r="B42" s="27" t="s">
        <v>178</v>
      </c>
      <c r="C42" s="27" t="s">
        <v>179</v>
      </c>
      <c r="D42" s="27" t="s">
        <v>134</v>
      </c>
      <c r="E42" s="29"/>
      <c r="F42" s="29"/>
      <c r="G42" s="52" t="str">
        <f>IF(COUNTIF('Evidence Log'!$B:$B,B42)=0,"",COUNTIF('Evidence Log'!$B:$B,B42)&amp;" item(s) — see Evidence Log")</f>
        <v/>
      </c>
      <c r="H42" s="53"/>
      <c r="I42" s="53"/>
      <c r="J42" s="53"/>
    </row>
    <row r="43" spans="1:10" ht="49.5" customHeight="1" x14ac:dyDescent="0.25">
      <c r="A43" s="27" t="s">
        <v>173</v>
      </c>
      <c r="B43" s="27" t="s">
        <v>180</v>
      </c>
      <c r="C43" s="27" t="s">
        <v>181</v>
      </c>
      <c r="D43" s="27" t="s">
        <v>134</v>
      </c>
      <c r="E43" s="29"/>
      <c r="F43" s="29"/>
      <c r="G43" s="52" t="str">
        <f>IF(COUNTIF('Evidence Log'!$B:$B,B43)=0,"",COUNTIF('Evidence Log'!$B:$B,B43)&amp;" item(s) — see Evidence Log")</f>
        <v/>
      </c>
      <c r="H43" s="53"/>
      <c r="I43" s="53"/>
      <c r="J43" s="53"/>
    </row>
    <row r="44" spans="1:10" ht="49.5" customHeight="1" x14ac:dyDescent="0.25">
      <c r="A44" s="27" t="s">
        <v>173</v>
      </c>
      <c r="B44" s="27" t="s">
        <v>182</v>
      </c>
      <c r="C44" s="27" t="s">
        <v>183</v>
      </c>
      <c r="D44" s="27" t="s">
        <v>134</v>
      </c>
      <c r="E44" s="29"/>
      <c r="F44" s="29"/>
      <c r="G44" s="52" t="str">
        <f>IF(COUNTIF('Evidence Log'!$B:$B,B44)=0,"",COUNTIF('Evidence Log'!$B:$B,B44)&amp;" item(s) — see Evidence Log")</f>
        <v/>
      </c>
      <c r="H44" s="53"/>
      <c r="I44" s="53"/>
      <c r="J44" s="53"/>
    </row>
    <row r="45" spans="1:10" ht="49.5" customHeight="1" x14ac:dyDescent="0.25">
      <c r="A45" s="27" t="s">
        <v>173</v>
      </c>
      <c r="B45" s="27" t="s">
        <v>184</v>
      </c>
      <c r="C45" s="27" t="s">
        <v>185</v>
      </c>
      <c r="D45" s="27" t="s">
        <v>100</v>
      </c>
      <c r="E45" s="29"/>
      <c r="F45" s="29"/>
      <c r="G45" s="52" t="str">
        <f>IF(COUNTIF('Evidence Log'!$B:$B,B45)=0,"",COUNTIF('Evidence Log'!$B:$B,B45)&amp;" item(s) — see Evidence Log")</f>
        <v/>
      </c>
      <c r="H45" s="53"/>
      <c r="I45" s="53"/>
      <c r="J45" s="53"/>
    </row>
    <row r="46" spans="1:10" ht="49.5" customHeight="1" x14ac:dyDescent="0.25">
      <c r="A46" s="27" t="s">
        <v>173</v>
      </c>
      <c r="B46" s="27" t="s">
        <v>186</v>
      </c>
      <c r="C46" s="27" t="s">
        <v>187</v>
      </c>
      <c r="D46" s="27" t="s">
        <v>134</v>
      </c>
      <c r="E46" s="29"/>
      <c r="F46" s="29"/>
      <c r="G46" s="52" t="str">
        <f>IF(COUNTIF('Evidence Log'!$B:$B,B46)=0,"",COUNTIF('Evidence Log'!$B:$B,B46)&amp;" item(s) — see Evidence Log")</f>
        <v/>
      </c>
      <c r="H46" s="53"/>
      <c r="I46" s="53"/>
      <c r="J46" s="53"/>
    </row>
    <row r="47" spans="1:10" ht="49.5" customHeight="1" x14ac:dyDescent="0.25">
      <c r="A47" s="28" t="s">
        <v>173</v>
      </c>
      <c r="B47" s="28" t="s">
        <v>188</v>
      </c>
      <c r="C47" s="28" t="s">
        <v>189</v>
      </c>
      <c r="D47" s="28" t="s">
        <v>123</v>
      </c>
      <c r="E47" s="28"/>
      <c r="F47" s="28"/>
      <c r="G47" s="28"/>
      <c r="H47" s="28"/>
      <c r="I47" s="28"/>
      <c r="J47" s="28"/>
    </row>
    <row r="48" spans="1:10" ht="49.5" customHeight="1" x14ac:dyDescent="0.25">
      <c r="A48" s="28" t="s">
        <v>173</v>
      </c>
      <c r="B48" s="28" t="s">
        <v>190</v>
      </c>
      <c r="C48" s="28" t="s">
        <v>191</v>
      </c>
      <c r="D48" s="28" t="s">
        <v>123</v>
      </c>
      <c r="E48" s="28"/>
      <c r="F48" s="28"/>
      <c r="G48" s="28"/>
      <c r="H48" s="28"/>
      <c r="I48" s="28"/>
      <c r="J48" s="28"/>
    </row>
    <row r="49" spans="1:10" ht="30" customHeight="1" x14ac:dyDescent="0.25">
      <c r="A49" s="26" t="s">
        <v>192</v>
      </c>
      <c r="B49" s="26"/>
      <c r="C49" s="26"/>
      <c r="D49" s="26"/>
      <c r="E49" s="26"/>
      <c r="F49" s="26"/>
      <c r="G49" s="26"/>
      <c r="H49" s="26"/>
      <c r="I49" s="26"/>
      <c r="J49" s="26"/>
    </row>
    <row r="50" spans="1:10" ht="49.5" customHeight="1" x14ac:dyDescent="0.25">
      <c r="A50" s="27" t="s">
        <v>193</v>
      </c>
      <c r="B50" s="27" t="s">
        <v>194</v>
      </c>
      <c r="C50" s="27" t="s">
        <v>195</v>
      </c>
      <c r="D50" s="27" t="s">
        <v>134</v>
      </c>
      <c r="E50" s="29"/>
      <c r="F50" s="29"/>
      <c r="G50" s="52" t="str">
        <f>IF(COUNTIF('Evidence Log'!$B:$B,B50)=0,"",COUNTIF('Evidence Log'!$B:$B,B50)&amp;" item(s) — see Evidence Log")</f>
        <v/>
      </c>
      <c r="H50" s="53"/>
      <c r="I50" s="53"/>
      <c r="J50" s="53"/>
    </row>
    <row r="51" spans="1:10" ht="49.5" customHeight="1" x14ac:dyDescent="0.25">
      <c r="A51" s="27" t="s">
        <v>193</v>
      </c>
      <c r="B51" s="27" t="s">
        <v>196</v>
      </c>
      <c r="C51" s="27" t="s">
        <v>197</v>
      </c>
      <c r="D51" s="27" t="s">
        <v>134</v>
      </c>
      <c r="E51" s="29"/>
      <c r="F51" s="29"/>
      <c r="G51" s="52" t="str">
        <f>IF(COUNTIF('Evidence Log'!$B:$B,B51)=0,"",COUNTIF('Evidence Log'!$B:$B,B51)&amp;" item(s) — see Evidence Log")</f>
        <v/>
      </c>
      <c r="H51" s="53"/>
      <c r="I51" s="53"/>
      <c r="J51" s="53"/>
    </row>
    <row r="52" spans="1:10" ht="49.5" customHeight="1" x14ac:dyDescent="0.25">
      <c r="A52" s="27" t="s">
        <v>193</v>
      </c>
      <c r="B52" s="27" t="s">
        <v>198</v>
      </c>
      <c r="C52" s="27" t="s">
        <v>199</v>
      </c>
      <c r="D52" s="27" t="s">
        <v>100</v>
      </c>
      <c r="E52" s="29"/>
      <c r="F52" s="29"/>
      <c r="G52" s="52" t="str">
        <f>IF(COUNTIF('Evidence Log'!$B:$B,B52)=0,"",COUNTIF('Evidence Log'!$B:$B,B52)&amp;" item(s) — see Evidence Log")</f>
        <v/>
      </c>
      <c r="H52" s="53"/>
      <c r="I52" s="53"/>
      <c r="J52" s="53"/>
    </row>
    <row r="53" spans="1:10" ht="49.5" customHeight="1" x14ac:dyDescent="0.25">
      <c r="A53" s="27" t="s">
        <v>193</v>
      </c>
      <c r="B53" s="27" t="s">
        <v>200</v>
      </c>
      <c r="C53" s="27" t="s">
        <v>201</v>
      </c>
      <c r="D53" s="27" t="s">
        <v>100</v>
      </c>
      <c r="E53" s="29"/>
      <c r="F53" s="29"/>
      <c r="G53" s="52" t="str">
        <f>IF(COUNTIF('Evidence Log'!$B:$B,B53)=0,"",COUNTIF('Evidence Log'!$B:$B,B53)&amp;" item(s) — see Evidence Log")</f>
        <v/>
      </c>
      <c r="H53" s="53"/>
      <c r="I53" s="53"/>
      <c r="J53" s="53"/>
    </row>
    <row r="54" spans="1:10" ht="49.5" customHeight="1" x14ac:dyDescent="0.25">
      <c r="A54" s="27" t="s">
        <v>193</v>
      </c>
      <c r="B54" s="27" t="s">
        <v>202</v>
      </c>
      <c r="C54" s="27" t="s">
        <v>203</v>
      </c>
      <c r="D54" s="27" t="s">
        <v>100</v>
      </c>
      <c r="E54" s="29"/>
      <c r="F54" s="29"/>
      <c r="G54" s="52" t="str">
        <f>IF(COUNTIF('Evidence Log'!$B:$B,B54)=0,"",COUNTIF('Evidence Log'!$B:$B,B54)&amp;" item(s) — see Evidence Log")</f>
        <v/>
      </c>
      <c r="H54" s="53"/>
      <c r="I54" s="53"/>
      <c r="J54" s="53"/>
    </row>
    <row r="55" spans="1:10" ht="49.5" customHeight="1" x14ac:dyDescent="0.25">
      <c r="A55" s="27" t="s">
        <v>193</v>
      </c>
      <c r="B55" s="27" t="s">
        <v>204</v>
      </c>
      <c r="C55" s="27" t="s">
        <v>205</v>
      </c>
      <c r="D55" s="27" t="s">
        <v>100</v>
      </c>
      <c r="E55" s="29"/>
      <c r="F55" s="29"/>
      <c r="G55" s="52" t="str">
        <f>IF(COUNTIF('Evidence Log'!$B:$B,B55)=0,"",COUNTIF('Evidence Log'!$B:$B,B55)&amp;" item(s) — see Evidence Log")</f>
        <v/>
      </c>
      <c r="H55" s="53"/>
      <c r="I55" s="53"/>
      <c r="J55" s="53"/>
    </row>
    <row r="56" spans="1:10" ht="49.5" customHeight="1" x14ac:dyDescent="0.25">
      <c r="A56" s="28" t="s">
        <v>193</v>
      </c>
      <c r="B56" s="28" t="s">
        <v>206</v>
      </c>
      <c r="C56" s="28" t="s">
        <v>207</v>
      </c>
      <c r="D56" s="28" t="s">
        <v>123</v>
      </c>
      <c r="E56" s="28"/>
      <c r="F56" s="28"/>
      <c r="G56" s="28"/>
      <c r="H56" s="28"/>
      <c r="I56" s="28"/>
      <c r="J56" s="28"/>
    </row>
    <row r="57" spans="1:10" ht="30" customHeight="1" x14ac:dyDescent="0.25">
      <c r="A57" s="26" t="s">
        <v>208</v>
      </c>
      <c r="B57" s="26"/>
      <c r="C57" s="26"/>
      <c r="D57" s="26"/>
      <c r="E57" s="26"/>
      <c r="F57" s="26"/>
      <c r="G57" s="26"/>
      <c r="H57" s="26"/>
      <c r="I57" s="26"/>
      <c r="J57" s="26"/>
    </row>
    <row r="58" spans="1:10" ht="49.5" customHeight="1" x14ac:dyDescent="0.25">
      <c r="A58" s="27" t="s">
        <v>209</v>
      </c>
      <c r="B58" s="27" t="s">
        <v>210</v>
      </c>
      <c r="C58" s="27" t="s">
        <v>211</v>
      </c>
      <c r="D58" s="27" t="s">
        <v>100</v>
      </c>
      <c r="E58" s="29"/>
      <c r="F58" s="29"/>
      <c r="G58" s="52" t="str">
        <f>IF(COUNTIF('Evidence Log'!$B:$B,B58)=0,"",COUNTIF('Evidence Log'!$B:$B,B58)&amp;" item(s) — see Evidence Log")</f>
        <v/>
      </c>
      <c r="H58" s="53"/>
      <c r="I58" s="53"/>
      <c r="J58" s="53"/>
    </row>
    <row r="59" spans="1:10" ht="49.5" customHeight="1" x14ac:dyDescent="0.25">
      <c r="A59" s="27" t="s">
        <v>209</v>
      </c>
      <c r="B59" s="27" t="s">
        <v>212</v>
      </c>
      <c r="C59" s="27" t="s">
        <v>213</v>
      </c>
      <c r="D59" s="27" t="s">
        <v>100</v>
      </c>
      <c r="E59" s="29"/>
      <c r="F59" s="29"/>
      <c r="G59" s="52" t="str">
        <f>IF(COUNTIF('Evidence Log'!$B:$B,B59)=0,"",COUNTIF('Evidence Log'!$B:$B,B59)&amp;" item(s) — see Evidence Log")</f>
        <v/>
      </c>
      <c r="H59" s="53"/>
      <c r="I59" s="53"/>
      <c r="J59" s="53"/>
    </row>
    <row r="60" spans="1:10" ht="49.5" customHeight="1" x14ac:dyDescent="0.25">
      <c r="A60" s="27" t="s">
        <v>209</v>
      </c>
      <c r="B60" s="27" t="s">
        <v>214</v>
      </c>
      <c r="C60" s="27" t="s">
        <v>215</v>
      </c>
      <c r="D60" s="27" t="s">
        <v>100</v>
      </c>
      <c r="E60" s="29"/>
      <c r="F60" s="29"/>
      <c r="G60" s="52" t="str">
        <f>IF(COUNTIF('Evidence Log'!$B:$B,B60)=0,"",COUNTIF('Evidence Log'!$B:$B,B60)&amp;" item(s) — see Evidence Log")</f>
        <v/>
      </c>
      <c r="H60" s="53"/>
      <c r="I60" s="53"/>
      <c r="J60" s="53"/>
    </row>
    <row r="61" spans="1:10" ht="49.5" customHeight="1" x14ac:dyDescent="0.25">
      <c r="A61" s="27" t="s">
        <v>209</v>
      </c>
      <c r="B61" s="27" t="s">
        <v>216</v>
      </c>
      <c r="C61" s="27" t="s">
        <v>217</v>
      </c>
      <c r="D61" s="27" t="s">
        <v>134</v>
      </c>
      <c r="E61" s="29"/>
      <c r="F61" s="29"/>
      <c r="G61" s="52" t="str">
        <f>IF(COUNTIF('Evidence Log'!$B:$B,B61)=0,"",COUNTIF('Evidence Log'!$B:$B,B61)&amp;" item(s) — see Evidence Log")</f>
        <v/>
      </c>
      <c r="H61" s="53"/>
      <c r="I61" s="53"/>
      <c r="J61" s="53"/>
    </row>
    <row r="62" spans="1:10" ht="49.5" customHeight="1" x14ac:dyDescent="0.25">
      <c r="A62" s="27" t="s">
        <v>209</v>
      </c>
      <c r="B62" s="27" t="s">
        <v>218</v>
      </c>
      <c r="C62" s="27" t="s">
        <v>219</v>
      </c>
      <c r="D62" s="27" t="s">
        <v>134</v>
      </c>
      <c r="E62" s="29"/>
      <c r="F62" s="29"/>
      <c r="G62" s="52" t="str">
        <f>IF(COUNTIF('Evidence Log'!$B:$B,B62)=0,"",COUNTIF('Evidence Log'!$B:$B,B62)&amp;" item(s) — see Evidence Log")</f>
        <v/>
      </c>
      <c r="H62" s="53"/>
      <c r="I62" s="53"/>
      <c r="J62" s="53"/>
    </row>
    <row r="63" spans="1:10" ht="49.5" customHeight="1" x14ac:dyDescent="0.25">
      <c r="A63" s="27" t="s">
        <v>209</v>
      </c>
      <c r="B63" s="27" t="s">
        <v>220</v>
      </c>
      <c r="C63" s="27" t="s">
        <v>221</v>
      </c>
      <c r="D63" s="27" t="s">
        <v>100</v>
      </c>
      <c r="E63" s="29"/>
      <c r="F63" s="29"/>
      <c r="G63" s="52" t="str">
        <f>IF(COUNTIF('Evidence Log'!$B:$B,B63)=0,"",COUNTIF('Evidence Log'!$B:$B,B63)&amp;" item(s) — see Evidence Log")</f>
        <v/>
      </c>
      <c r="H63" s="53"/>
      <c r="I63" s="53"/>
      <c r="J63" s="53"/>
    </row>
    <row r="64" spans="1:10" ht="49.5" customHeight="1" x14ac:dyDescent="0.25">
      <c r="A64" s="28" t="s">
        <v>209</v>
      </c>
      <c r="B64" s="28" t="s">
        <v>222</v>
      </c>
      <c r="C64" s="28" t="s">
        <v>223</v>
      </c>
      <c r="D64" s="28" t="s">
        <v>123</v>
      </c>
      <c r="E64" s="28"/>
      <c r="F64" s="28"/>
      <c r="G64" s="28"/>
      <c r="H64" s="28"/>
      <c r="I64" s="28"/>
      <c r="J64" s="28"/>
    </row>
    <row r="65" spans="1:10" ht="30" customHeight="1" x14ac:dyDescent="0.25">
      <c r="A65" s="26" t="s">
        <v>224</v>
      </c>
      <c r="B65" s="26"/>
      <c r="C65" s="26"/>
      <c r="D65" s="26"/>
      <c r="E65" s="26"/>
      <c r="F65" s="26"/>
      <c r="G65" s="26"/>
      <c r="H65" s="26"/>
      <c r="I65" s="26"/>
      <c r="J65" s="26"/>
    </row>
    <row r="66" spans="1:10" ht="49.5" customHeight="1" x14ac:dyDescent="0.25">
      <c r="A66" s="27" t="s">
        <v>225</v>
      </c>
      <c r="B66" s="27" t="s">
        <v>226</v>
      </c>
      <c r="C66" s="27" t="s">
        <v>227</v>
      </c>
      <c r="D66" s="27" t="s">
        <v>100</v>
      </c>
      <c r="E66" s="29"/>
      <c r="F66" s="29"/>
      <c r="G66" s="52" t="str">
        <f>IF(COUNTIF('Evidence Log'!$B:$B,B66)=0,"",COUNTIF('Evidence Log'!$B:$B,B66)&amp;" item(s) — see Evidence Log")</f>
        <v/>
      </c>
      <c r="H66" s="53"/>
      <c r="I66" s="53"/>
      <c r="J66" s="53"/>
    </row>
    <row r="67" spans="1:10" ht="49.5" customHeight="1" x14ac:dyDescent="0.25">
      <c r="A67" s="27" t="s">
        <v>225</v>
      </c>
      <c r="B67" s="27" t="s">
        <v>228</v>
      </c>
      <c r="C67" s="27" t="s">
        <v>229</v>
      </c>
      <c r="D67" s="27" t="s">
        <v>100</v>
      </c>
      <c r="E67" s="29"/>
      <c r="F67" s="29"/>
      <c r="G67" s="52" t="str">
        <f>IF(COUNTIF('Evidence Log'!$B:$B,B67)=0,"",COUNTIF('Evidence Log'!$B:$B,B67)&amp;" item(s) — see Evidence Log")</f>
        <v/>
      </c>
      <c r="H67" s="53"/>
      <c r="I67" s="53"/>
      <c r="J67" s="53"/>
    </row>
    <row r="68" spans="1:10" ht="49.5" customHeight="1" x14ac:dyDescent="0.25">
      <c r="A68" s="27" t="s">
        <v>225</v>
      </c>
      <c r="B68" s="27" t="s">
        <v>230</v>
      </c>
      <c r="C68" s="27" t="s">
        <v>231</v>
      </c>
      <c r="D68" s="27" t="s">
        <v>100</v>
      </c>
      <c r="E68" s="29"/>
      <c r="F68" s="29"/>
      <c r="G68" s="52" t="str">
        <f>IF(COUNTIF('Evidence Log'!$B:$B,B68)=0,"",COUNTIF('Evidence Log'!$B:$B,B68)&amp;" item(s) — see Evidence Log")</f>
        <v/>
      </c>
      <c r="H68" s="53"/>
      <c r="I68" s="53"/>
      <c r="J68" s="53"/>
    </row>
    <row r="69" spans="1:10" ht="49.5" customHeight="1" x14ac:dyDescent="0.25">
      <c r="A69" s="27" t="s">
        <v>225</v>
      </c>
      <c r="B69" s="27" t="s">
        <v>232</v>
      </c>
      <c r="C69" s="27" t="s">
        <v>233</v>
      </c>
      <c r="D69" s="27" t="s">
        <v>100</v>
      </c>
      <c r="E69" s="29"/>
      <c r="F69" s="29"/>
      <c r="G69" s="52" t="str">
        <f>IF(COUNTIF('Evidence Log'!$B:$B,B69)=0,"",COUNTIF('Evidence Log'!$B:$B,B69)&amp;" item(s) — see Evidence Log")</f>
        <v/>
      </c>
      <c r="H69" s="53"/>
      <c r="I69" s="53"/>
      <c r="J69" s="53"/>
    </row>
    <row r="70" spans="1:10" ht="49.5" customHeight="1" x14ac:dyDescent="0.25">
      <c r="A70" s="27" t="s">
        <v>225</v>
      </c>
      <c r="B70" s="27" t="s">
        <v>234</v>
      </c>
      <c r="C70" s="27" t="s">
        <v>235</v>
      </c>
      <c r="D70" s="27" t="s">
        <v>100</v>
      </c>
      <c r="E70" s="29"/>
      <c r="F70" s="29"/>
      <c r="G70" s="52" t="str">
        <f>IF(COUNTIF('Evidence Log'!$B:$B,B70)=0,"",COUNTIF('Evidence Log'!$B:$B,B70)&amp;" item(s) — see Evidence Log")</f>
        <v/>
      </c>
      <c r="H70" s="53"/>
      <c r="I70" s="53"/>
      <c r="J70" s="53"/>
    </row>
    <row r="71" spans="1:10" ht="49.5" customHeight="1" x14ac:dyDescent="0.25">
      <c r="A71" s="28" t="s">
        <v>225</v>
      </c>
      <c r="B71" s="28" t="s">
        <v>236</v>
      </c>
      <c r="C71" s="28" t="s">
        <v>237</v>
      </c>
      <c r="D71" s="28" t="s">
        <v>123</v>
      </c>
      <c r="E71" s="28"/>
      <c r="F71" s="28"/>
      <c r="G71" s="28"/>
      <c r="H71" s="28"/>
      <c r="I71" s="28"/>
      <c r="J71" s="28"/>
    </row>
    <row r="72" spans="1:10" ht="30" customHeight="1" x14ac:dyDescent="0.25">
      <c r="A72" s="26" t="s">
        <v>238</v>
      </c>
      <c r="B72" s="26"/>
      <c r="C72" s="26"/>
      <c r="D72" s="26"/>
      <c r="E72" s="26"/>
      <c r="F72" s="26"/>
      <c r="G72" s="26"/>
      <c r="H72" s="26"/>
      <c r="I72" s="26"/>
      <c r="J72" s="26"/>
    </row>
    <row r="73" spans="1:10" ht="49.5" customHeight="1" x14ac:dyDescent="0.25">
      <c r="A73" s="27" t="s">
        <v>239</v>
      </c>
      <c r="B73" s="27" t="s">
        <v>240</v>
      </c>
      <c r="C73" s="27" t="s">
        <v>241</v>
      </c>
      <c r="D73" s="27" t="s">
        <v>242</v>
      </c>
      <c r="E73" s="29"/>
      <c r="F73" s="29"/>
      <c r="G73" s="52" t="str">
        <f>IF(COUNTIF('Evidence Log'!$B:$B,B73)=0,"",COUNTIF('Evidence Log'!$B:$B,B73)&amp;" item(s) — see Evidence Log")</f>
        <v/>
      </c>
      <c r="H73" s="53"/>
      <c r="I73" s="53"/>
      <c r="J73" s="53"/>
    </row>
    <row r="74" spans="1:10" ht="49.5" customHeight="1" x14ac:dyDescent="0.25">
      <c r="A74" s="27" t="s">
        <v>239</v>
      </c>
      <c r="B74" s="27" t="s">
        <v>243</v>
      </c>
      <c r="C74" s="27" t="s">
        <v>244</v>
      </c>
      <c r="D74" s="27" t="s">
        <v>242</v>
      </c>
      <c r="E74" s="29"/>
      <c r="F74" s="29"/>
      <c r="G74" s="52" t="str">
        <f>IF(COUNTIF('Evidence Log'!$B:$B,B74)=0,"",COUNTIF('Evidence Log'!$B:$B,B74)&amp;" item(s) — see Evidence Log")</f>
        <v/>
      </c>
      <c r="H74" s="53"/>
      <c r="I74" s="53"/>
      <c r="J74" s="53"/>
    </row>
    <row r="75" spans="1:10" ht="49.5" customHeight="1" x14ac:dyDescent="0.25">
      <c r="A75" s="27" t="s">
        <v>239</v>
      </c>
      <c r="B75" s="27" t="s">
        <v>245</v>
      </c>
      <c r="C75" s="27" t="s">
        <v>246</v>
      </c>
      <c r="D75" s="27" t="s">
        <v>247</v>
      </c>
      <c r="E75" s="29"/>
      <c r="F75" s="29"/>
      <c r="G75" s="52" t="str">
        <f>IF(COUNTIF('Evidence Log'!$B:$B,B75)=0,"",COUNTIF('Evidence Log'!$B:$B,B75)&amp;" item(s) — see Evidence Log")</f>
        <v/>
      </c>
      <c r="H75" s="53"/>
      <c r="I75" s="53"/>
      <c r="J75" s="53"/>
    </row>
    <row r="76" spans="1:10" ht="49.5" customHeight="1" x14ac:dyDescent="0.25">
      <c r="A76" s="27" t="s">
        <v>239</v>
      </c>
      <c r="B76" s="27" t="s">
        <v>248</v>
      </c>
      <c r="C76" s="27" t="s">
        <v>249</v>
      </c>
      <c r="D76" s="27" t="s">
        <v>242</v>
      </c>
      <c r="E76" s="29"/>
      <c r="F76" s="29"/>
      <c r="G76" s="52" t="str">
        <f>IF(COUNTIF('Evidence Log'!$B:$B,B76)=0,"",COUNTIF('Evidence Log'!$B:$B,B76)&amp;" item(s) — see Evidence Log")</f>
        <v/>
      </c>
      <c r="H76" s="53"/>
      <c r="I76" s="53"/>
      <c r="J76" s="53"/>
    </row>
    <row r="77" spans="1:10" ht="49.5" customHeight="1" x14ac:dyDescent="0.25">
      <c r="A77" s="28" t="s">
        <v>239</v>
      </c>
      <c r="B77" s="28" t="s">
        <v>250</v>
      </c>
      <c r="C77" s="28" t="s">
        <v>251</v>
      </c>
      <c r="D77" s="28" t="s">
        <v>123</v>
      </c>
      <c r="E77" s="28"/>
      <c r="F77" s="28"/>
      <c r="G77" s="28"/>
      <c r="H77" s="28"/>
      <c r="I77" s="28"/>
      <c r="J77" s="28"/>
    </row>
    <row r="78" spans="1:10" ht="30" customHeight="1" x14ac:dyDescent="0.25">
      <c r="A78" s="26" t="s">
        <v>252</v>
      </c>
      <c r="B78" s="26"/>
      <c r="C78" s="26"/>
      <c r="D78" s="26"/>
      <c r="E78" s="26"/>
      <c r="F78" s="26"/>
      <c r="G78" s="26"/>
      <c r="H78" s="26"/>
      <c r="I78" s="26"/>
      <c r="J78" s="26"/>
    </row>
    <row r="79" spans="1:10" ht="49.5" customHeight="1" x14ac:dyDescent="0.25">
      <c r="A79" s="27" t="s">
        <v>253</v>
      </c>
      <c r="B79" s="27" t="s">
        <v>254</v>
      </c>
      <c r="C79" s="27" t="s">
        <v>255</v>
      </c>
      <c r="D79" s="27" t="s">
        <v>100</v>
      </c>
      <c r="E79" s="29"/>
      <c r="F79" s="29"/>
      <c r="G79" s="52" t="str">
        <f>IF(COUNTIF('Evidence Log'!$B:$B,B79)=0,"",COUNTIF('Evidence Log'!$B:$B,B79)&amp;" item(s) — see Evidence Log")</f>
        <v/>
      </c>
      <c r="H79" s="53"/>
      <c r="I79" s="53"/>
      <c r="J79" s="53"/>
    </row>
    <row r="80" spans="1:10" ht="49.5" customHeight="1" x14ac:dyDescent="0.25">
      <c r="A80" s="27" t="s">
        <v>253</v>
      </c>
      <c r="B80" s="27" t="s">
        <v>256</v>
      </c>
      <c r="C80" s="27" t="s">
        <v>257</v>
      </c>
      <c r="D80" s="27" t="s">
        <v>100</v>
      </c>
      <c r="E80" s="29"/>
      <c r="F80" s="29"/>
      <c r="G80" s="52" t="str">
        <f>IF(COUNTIF('Evidence Log'!$B:$B,B80)=0,"",COUNTIF('Evidence Log'!$B:$B,B80)&amp;" item(s) — see Evidence Log")</f>
        <v/>
      </c>
      <c r="H80" s="53"/>
      <c r="I80" s="53"/>
      <c r="J80" s="53"/>
    </row>
    <row r="81" spans="1:10" ht="49.5" customHeight="1" x14ac:dyDescent="0.25">
      <c r="A81" s="27" t="s">
        <v>253</v>
      </c>
      <c r="B81" s="27" t="s">
        <v>258</v>
      </c>
      <c r="C81" s="27" t="s">
        <v>259</v>
      </c>
      <c r="D81" s="27" t="s">
        <v>134</v>
      </c>
      <c r="E81" s="29"/>
      <c r="F81" s="29"/>
      <c r="G81" s="52" t="str">
        <f>IF(COUNTIF('Evidence Log'!$B:$B,B81)=0,"",COUNTIF('Evidence Log'!$B:$B,B81)&amp;" item(s) — see Evidence Log")</f>
        <v/>
      </c>
      <c r="H81" s="53"/>
      <c r="I81" s="53"/>
      <c r="J81" s="53"/>
    </row>
    <row r="82" spans="1:10" ht="49.5" customHeight="1" x14ac:dyDescent="0.25">
      <c r="A82" s="27" t="s">
        <v>253</v>
      </c>
      <c r="B82" s="27" t="s">
        <v>260</v>
      </c>
      <c r="C82" s="27" t="s">
        <v>261</v>
      </c>
      <c r="D82" s="27" t="s">
        <v>100</v>
      </c>
      <c r="E82" s="29"/>
      <c r="F82" s="29"/>
      <c r="G82" s="52" t="str">
        <f>IF(COUNTIF('Evidence Log'!$B:$B,B82)=0,"",COUNTIF('Evidence Log'!$B:$B,B82)&amp;" item(s) — see Evidence Log")</f>
        <v/>
      </c>
      <c r="H82" s="53"/>
      <c r="I82" s="53"/>
      <c r="J82" s="53"/>
    </row>
    <row r="83" spans="1:10" ht="49.5" customHeight="1" x14ac:dyDescent="0.25">
      <c r="A83" s="27" t="s">
        <v>253</v>
      </c>
      <c r="B83" s="27" t="s">
        <v>262</v>
      </c>
      <c r="C83" s="27" t="s">
        <v>263</v>
      </c>
      <c r="D83" s="27" t="s">
        <v>100</v>
      </c>
      <c r="E83" s="29"/>
      <c r="F83" s="29"/>
      <c r="G83" s="52" t="str">
        <f>IF(COUNTIF('Evidence Log'!$B:$B,B83)=0,"",COUNTIF('Evidence Log'!$B:$B,B83)&amp;" item(s) — see Evidence Log")</f>
        <v/>
      </c>
      <c r="H83" s="53"/>
      <c r="I83" s="53"/>
      <c r="J83" s="53"/>
    </row>
    <row r="84" spans="1:10" ht="49.5" customHeight="1" x14ac:dyDescent="0.25">
      <c r="A84" s="27" t="s">
        <v>253</v>
      </c>
      <c r="B84" s="27" t="s">
        <v>264</v>
      </c>
      <c r="C84" s="27" t="s">
        <v>265</v>
      </c>
      <c r="D84" s="27" t="s">
        <v>100</v>
      </c>
      <c r="E84" s="29"/>
      <c r="F84" s="29"/>
      <c r="G84" s="52" t="str">
        <f>IF(COUNTIF('Evidence Log'!$B:$B,B84)=0,"",COUNTIF('Evidence Log'!$B:$B,B84)&amp;" item(s) — see Evidence Log")</f>
        <v/>
      </c>
      <c r="H84" s="53"/>
      <c r="I84" s="53"/>
      <c r="J84" s="53"/>
    </row>
    <row r="85" spans="1:10" ht="49.5" customHeight="1" x14ac:dyDescent="0.25">
      <c r="A85" s="28" t="s">
        <v>253</v>
      </c>
      <c r="B85" s="28" t="s">
        <v>266</v>
      </c>
      <c r="C85" s="28" t="s">
        <v>267</v>
      </c>
      <c r="D85" s="28" t="s">
        <v>123</v>
      </c>
      <c r="E85" s="28"/>
      <c r="F85" s="28"/>
      <c r="G85" s="28"/>
      <c r="H85" s="28"/>
      <c r="I85" s="28"/>
      <c r="J85" s="28"/>
    </row>
    <row r="86" spans="1:10" ht="30" customHeight="1" x14ac:dyDescent="0.25">
      <c r="A86" s="26" t="s">
        <v>268</v>
      </c>
      <c r="B86" s="26"/>
      <c r="C86" s="26"/>
      <c r="D86" s="26"/>
      <c r="E86" s="26"/>
      <c r="F86" s="26"/>
      <c r="G86" s="26"/>
      <c r="H86" s="26"/>
      <c r="I86" s="26"/>
      <c r="J86" s="26"/>
    </row>
    <row r="87" spans="1:10" ht="49.5" customHeight="1" x14ac:dyDescent="0.25">
      <c r="A87" s="27" t="s">
        <v>269</v>
      </c>
      <c r="B87" s="27" t="s">
        <v>270</v>
      </c>
      <c r="C87" s="27" t="s">
        <v>271</v>
      </c>
      <c r="D87" s="27" t="s">
        <v>134</v>
      </c>
      <c r="E87" s="29"/>
      <c r="F87" s="29"/>
      <c r="G87" s="52" t="str">
        <f>IF(COUNTIF('Evidence Log'!$B:$B,B87)=0,"",COUNTIF('Evidence Log'!$B:$B,B87)&amp;" item(s) — see Evidence Log")</f>
        <v/>
      </c>
      <c r="H87" s="53"/>
      <c r="I87" s="53"/>
      <c r="J87" s="53"/>
    </row>
    <row r="88" spans="1:10" ht="49.5" customHeight="1" x14ac:dyDescent="0.25">
      <c r="A88" s="27" t="s">
        <v>269</v>
      </c>
      <c r="B88" s="27" t="s">
        <v>272</v>
      </c>
      <c r="C88" s="27" t="s">
        <v>273</v>
      </c>
      <c r="D88" s="27" t="s">
        <v>134</v>
      </c>
      <c r="E88" s="29"/>
      <c r="F88" s="29"/>
      <c r="G88" s="52" t="str">
        <f>IF(COUNTIF('Evidence Log'!$B:$B,B88)=0,"",COUNTIF('Evidence Log'!$B:$B,B88)&amp;" item(s) — see Evidence Log")</f>
        <v/>
      </c>
      <c r="H88" s="53"/>
      <c r="I88" s="53"/>
      <c r="J88" s="53"/>
    </row>
    <row r="89" spans="1:10" ht="49.5" customHeight="1" x14ac:dyDescent="0.25">
      <c r="A89" s="27" t="s">
        <v>269</v>
      </c>
      <c r="B89" s="27" t="s">
        <v>274</v>
      </c>
      <c r="C89" s="27" t="s">
        <v>275</v>
      </c>
      <c r="D89" s="27" t="s">
        <v>100</v>
      </c>
      <c r="E89" s="29"/>
      <c r="F89" s="29"/>
      <c r="G89" s="52" t="str">
        <f>IF(COUNTIF('Evidence Log'!$B:$B,B89)=0,"",COUNTIF('Evidence Log'!$B:$B,B89)&amp;" item(s) — see Evidence Log")</f>
        <v/>
      </c>
      <c r="H89" s="53"/>
      <c r="I89" s="53"/>
      <c r="J89" s="53"/>
    </row>
    <row r="90" spans="1:10" ht="49.5" customHeight="1" x14ac:dyDescent="0.25">
      <c r="A90" s="27" t="s">
        <v>269</v>
      </c>
      <c r="B90" s="27" t="s">
        <v>276</v>
      </c>
      <c r="C90" s="27" t="s">
        <v>277</v>
      </c>
      <c r="D90" s="27" t="s">
        <v>100</v>
      </c>
      <c r="E90" s="29"/>
      <c r="F90" s="29"/>
      <c r="G90" s="52" t="str">
        <f>IF(COUNTIF('Evidence Log'!$B:$B,B90)=0,"",COUNTIF('Evidence Log'!$B:$B,B90)&amp;" item(s) — see Evidence Log")</f>
        <v/>
      </c>
      <c r="H90" s="53"/>
      <c r="I90" s="53"/>
      <c r="J90" s="53"/>
    </row>
    <row r="91" spans="1:10" ht="49.5" customHeight="1" x14ac:dyDescent="0.25">
      <c r="A91" s="27" t="s">
        <v>269</v>
      </c>
      <c r="B91" s="27" t="s">
        <v>278</v>
      </c>
      <c r="C91" s="27" t="s">
        <v>279</v>
      </c>
      <c r="D91" s="27" t="s">
        <v>100</v>
      </c>
      <c r="E91" s="29"/>
      <c r="F91" s="29"/>
      <c r="G91" s="52" t="str">
        <f>IF(COUNTIF('Evidence Log'!$B:$B,B91)=0,"",COUNTIF('Evidence Log'!$B:$B,B91)&amp;" item(s) — see Evidence Log")</f>
        <v/>
      </c>
      <c r="H91" s="53"/>
      <c r="I91" s="53"/>
      <c r="J91" s="53"/>
    </row>
    <row r="92" spans="1:10" ht="49.5" customHeight="1" x14ac:dyDescent="0.25">
      <c r="A92" s="27" t="s">
        <v>269</v>
      </c>
      <c r="B92" s="27" t="s">
        <v>280</v>
      </c>
      <c r="C92" s="27" t="s">
        <v>281</v>
      </c>
      <c r="D92" s="27" t="s">
        <v>134</v>
      </c>
      <c r="E92" s="29"/>
      <c r="F92" s="29"/>
      <c r="G92" s="52" t="str">
        <f>IF(COUNTIF('Evidence Log'!$B:$B,B92)=0,"",COUNTIF('Evidence Log'!$B:$B,B92)&amp;" item(s) — see Evidence Log")</f>
        <v/>
      </c>
      <c r="H92" s="53"/>
      <c r="I92" s="53"/>
      <c r="J92" s="53"/>
    </row>
    <row r="93" spans="1:10" ht="49.5" customHeight="1" x14ac:dyDescent="0.25">
      <c r="A93" s="28" t="s">
        <v>269</v>
      </c>
      <c r="B93" s="28" t="s">
        <v>282</v>
      </c>
      <c r="C93" s="28" t="s">
        <v>283</v>
      </c>
      <c r="D93" s="28" t="s">
        <v>123</v>
      </c>
      <c r="E93" s="28"/>
      <c r="F93" s="28"/>
      <c r="G93" s="28"/>
      <c r="H93" s="28"/>
      <c r="I93" s="28"/>
      <c r="J93" s="28"/>
    </row>
  </sheetData>
  <sheetProtection insertHyperlinks="0"/>
  <mergeCells count="11">
    <mergeCell ref="A86:J86"/>
    <mergeCell ref="A49:J49"/>
    <mergeCell ref="A57:J57"/>
    <mergeCell ref="A65:J65"/>
    <mergeCell ref="A72:J72"/>
    <mergeCell ref="A78:J78"/>
    <mergeCell ref="A1:J1"/>
    <mergeCell ref="A3:J3"/>
    <mergeCell ref="A17:J17"/>
    <mergeCell ref="A28:J28"/>
    <mergeCell ref="A39:J39"/>
  </mergeCells>
  <conditionalFormatting sqref="F4:F14">
    <cfRule type="cellIs" dxfId="298" priority="274" operator="equal">
      <formula>"Compliant"</formula>
    </cfRule>
  </conditionalFormatting>
  <conditionalFormatting sqref="F4:F14">
    <cfRule type="cellIs" dxfId="297" priority="275" operator="equal">
      <formula>"Non-Compliant"</formula>
    </cfRule>
  </conditionalFormatting>
  <conditionalFormatting sqref="F4:F14">
    <cfRule type="cellIs" dxfId="296" priority="276" operator="equal">
      <formula>"Not Applicable"</formula>
    </cfRule>
  </conditionalFormatting>
  <conditionalFormatting sqref="F18:F25">
    <cfRule type="cellIs" dxfId="295" priority="277" operator="equal">
      <formula>"Compliant"</formula>
    </cfRule>
  </conditionalFormatting>
  <conditionalFormatting sqref="F18:F25">
    <cfRule type="cellIs" dxfId="294" priority="278" operator="equal">
      <formula>"Non-Compliant"</formula>
    </cfRule>
  </conditionalFormatting>
  <conditionalFormatting sqref="F18:F25">
    <cfRule type="cellIs" dxfId="293" priority="279" operator="equal">
      <formula>"Not Applicable"</formula>
    </cfRule>
  </conditionalFormatting>
  <conditionalFormatting sqref="F29:F36">
    <cfRule type="cellIs" dxfId="292" priority="280" operator="equal">
      <formula>"Compliant"</formula>
    </cfRule>
  </conditionalFormatting>
  <conditionalFormatting sqref="F29:F36">
    <cfRule type="cellIs" dxfId="291" priority="281" operator="equal">
      <formula>"Non-Compliant"</formula>
    </cfRule>
  </conditionalFormatting>
  <conditionalFormatting sqref="F29:F36">
    <cfRule type="cellIs" dxfId="290" priority="282" operator="equal">
      <formula>"Not Applicable"</formula>
    </cfRule>
  </conditionalFormatting>
  <conditionalFormatting sqref="F40:F46">
    <cfRule type="cellIs" dxfId="289" priority="283" operator="equal">
      <formula>"Compliant"</formula>
    </cfRule>
  </conditionalFormatting>
  <conditionalFormatting sqref="F40:F46">
    <cfRule type="cellIs" dxfId="288" priority="284" operator="equal">
      <formula>"Non-Compliant"</formula>
    </cfRule>
  </conditionalFormatting>
  <conditionalFormatting sqref="F40:F46">
    <cfRule type="cellIs" dxfId="287" priority="285" operator="equal">
      <formula>"Not Applicable"</formula>
    </cfRule>
  </conditionalFormatting>
  <conditionalFormatting sqref="F50:F55">
    <cfRule type="cellIs" dxfId="286" priority="286" operator="equal">
      <formula>"Compliant"</formula>
    </cfRule>
  </conditionalFormatting>
  <conditionalFormatting sqref="F50:F55">
    <cfRule type="cellIs" dxfId="285" priority="287" operator="equal">
      <formula>"Non-Compliant"</formula>
    </cfRule>
  </conditionalFormatting>
  <conditionalFormatting sqref="F50:F55">
    <cfRule type="cellIs" dxfId="284" priority="288" operator="equal">
      <formula>"Not Applicable"</formula>
    </cfRule>
  </conditionalFormatting>
  <conditionalFormatting sqref="F58:F63">
    <cfRule type="cellIs" dxfId="283" priority="289" operator="equal">
      <formula>"Compliant"</formula>
    </cfRule>
  </conditionalFormatting>
  <conditionalFormatting sqref="F58:F63">
    <cfRule type="cellIs" dxfId="282" priority="290" operator="equal">
      <formula>"Non-Compliant"</formula>
    </cfRule>
  </conditionalFormatting>
  <conditionalFormatting sqref="F58:F63">
    <cfRule type="cellIs" dxfId="281" priority="291" operator="equal">
      <formula>"Not Applicable"</formula>
    </cfRule>
  </conditionalFormatting>
  <conditionalFormatting sqref="F66:F70">
    <cfRule type="cellIs" dxfId="280" priority="292" operator="equal">
      <formula>"Compliant"</formula>
    </cfRule>
  </conditionalFormatting>
  <conditionalFormatting sqref="F66:F70">
    <cfRule type="cellIs" dxfId="279" priority="293" operator="equal">
      <formula>"Non-Compliant"</formula>
    </cfRule>
  </conditionalFormatting>
  <conditionalFormatting sqref="F66:F70">
    <cfRule type="cellIs" dxfId="278" priority="294" operator="equal">
      <formula>"Not Applicable"</formula>
    </cfRule>
  </conditionalFormatting>
  <conditionalFormatting sqref="F73:F76">
    <cfRule type="cellIs" dxfId="277" priority="295" operator="equal">
      <formula>"Compliant"</formula>
    </cfRule>
  </conditionalFormatting>
  <conditionalFormatting sqref="F73:F76">
    <cfRule type="cellIs" dxfId="276" priority="296" operator="equal">
      <formula>"Non-Compliant"</formula>
    </cfRule>
  </conditionalFormatting>
  <conditionalFormatting sqref="F73:F76">
    <cfRule type="cellIs" dxfId="275" priority="297" operator="equal">
      <formula>"Not Applicable"</formula>
    </cfRule>
  </conditionalFormatting>
  <conditionalFormatting sqref="F79:F84">
    <cfRule type="cellIs" dxfId="274" priority="298" operator="equal">
      <formula>"Compliant"</formula>
    </cfRule>
  </conditionalFormatting>
  <conditionalFormatting sqref="F79:F84">
    <cfRule type="cellIs" dxfId="273" priority="299" operator="equal">
      <formula>"Non-Compliant"</formula>
    </cfRule>
  </conditionalFormatting>
  <conditionalFormatting sqref="F79:F84">
    <cfRule type="cellIs" dxfId="272" priority="300" operator="equal">
      <formula>"Not Applicable"</formula>
    </cfRule>
  </conditionalFormatting>
  <conditionalFormatting sqref="F87:F92">
    <cfRule type="cellIs" dxfId="271" priority="301" operator="equal">
      <formula>"Compliant"</formula>
    </cfRule>
  </conditionalFormatting>
  <conditionalFormatting sqref="F87:F92">
    <cfRule type="cellIs" dxfId="270" priority="302" operator="equal">
      <formula>"Non-Compliant"</formula>
    </cfRule>
  </conditionalFormatting>
  <conditionalFormatting sqref="F87:F92">
    <cfRule type="cellIs" dxfId="269" priority="303" operator="equal">
      <formula>"Not Applicable"</formula>
    </cfRule>
  </conditionalFormatting>
  <conditionalFormatting sqref="G4">
    <cfRule type="expression" dxfId="267" priority="304">
      <formula>F4="Compliant"</formula>
    </cfRule>
  </conditionalFormatting>
  <conditionalFormatting sqref="H4">
    <cfRule type="expression" dxfId="266" priority="305">
      <formula>F4="Non-Compliant"</formula>
    </cfRule>
  </conditionalFormatting>
  <conditionalFormatting sqref="I4">
    <cfRule type="expression" dxfId="265" priority="306">
      <formula>F4="Non-Compliant"</formula>
    </cfRule>
  </conditionalFormatting>
  <conditionalFormatting sqref="J4">
    <cfRule type="expression" dxfId="264" priority="307">
      <formula>F4="Non-Compliant"</formula>
    </cfRule>
  </conditionalFormatting>
  <conditionalFormatting sqref="G5">
    <cfRule type="expression" dxfId="263" priority="308">
      <formula>F5="Compliant"</formula>
    </cfRule>
  </conditionalFormatting>
  <conditionalFormatting sqref="H5">
    <cfRule type="expression" dxfId="262" priority="309">
      <formula>F5="Non-Compliant"</formula>
    </cfRule>
  </conditionalFormatting>
  <conditionalFormatting sqref="I5">
    <cfRule type="expression" dxfId="261" priority="310">
      <formula>F5="Non-Compliant"</formula>
    </cfRule>
  </conditionalFormatting>
  <conditionalFormatting sqref="J5">
    <cfRule type="expression" dxfId="260" priority="311">
      <formula>F5="Non-Compliant"</formula>
    </cfRule>
  </conditionalFormatting>
  <conditionalFormatting sqref="G6">
    <cfRule type="expression" dxfId="259" priority="312">
      <formula>F6="Compliant"</formula>
    </cfRule>
  </conditionalFormatting>
  <conditionalFormatting sqref="H6">
    <cfRule type="expression" dxfId="258" priority="313">
      <formula>F6="Non-Compliant"</formula>
    </cfRule>
  </conditionalFormatting>
  <conditionalFormatting sqref="I6">
    <cfRule type="expression" dxfId="257" priority="314">
      <formula>F6="Non-Compliant"</formula>
    </cfRule>
  </conditionalFormatting>
  <conditionalFormatting sqref="J6">
    <cfRule type="expression" dxfId="256" priority="315">
      <formula>F6="Non-Compliant"</formula>
    </cfRule>
  </conditionalFormatting>
  <conditionalFormatting sqref="G7">
    <cfRule type="expression" dxfId="255" priority="316">
      <formula>F7="Compliant"</formula>
    </cfRule>
  </conditionalFormatting>
  <conditionalFormatting sqref="H7">
    <cfRule type="expression" dxfId="254" priority="317">
      <formula>F7="Non-Compliant"</formula>
    </cfRule>
  </conditionalFormatting>
  <conditionalFormatting sqref="I7">
    <cfRule type="expression" dxfId="253" priority="318">
      <formula>F7="Non-Compliant"</formula>
    </cfRule>
  </conditionalFormatting>
  <conditionalFormatting sqref="J7">
    <cfRule type="expression" dxfId="252" priority="319">
      <formula>F7="Non-Compliant"</formula>
    </cfRule>
  </conditionalFormatting>
  <conditionalFormatting sqref="G8">
    <cfRule type="expression" dxfId="251" priority="320">
      <formula>F8="Compliant"</formula>
    </cfRule>
  </conditionalFormatting>
  <conditionalFormatting sqref="H8">
    <cfRule type="expression" dxfId="250" priority="321">
      <formula>F8="Non-Compliant"</formula>
    </cfRule>
  </conditionalFormatting>
  <conditionalFormatting sqref="I8">
    <cfRule type="expression" dxfId="249" priority="322">
      <formula>F8="Non-Compliant"</formula>
    </cfRule>
  </conditionalFormatting>
  <conditionalFormatting sqref="J8">
    <cfRule type="expression" dxfId="248" priority="323">
      <formula>F8="Non-Compliant"</formula>
    </cfRule>
  </conditionalFormatting>
  <conditionalFormatting sqref="G9">
    <cfRule type="expression" dxfId="247" priority="324">
      <formula>F9="Compliant"</formula>
    </cfRule>
  </conditionalFormatting>
  <conditionalFormatting sqref="H9">
    <cfRule type="expression" dxfId="246" priority="325">
      <formula>F9="Non-Compliant"</formula>
    </cfRule>
  </conditionalFormatting>
  <conditionalFormatting sqref="I9">
    <cfRule type="expression" dxfId="245" priority="326">
      <formula>F9="Non-Compliant"</formula>
    </cfRule>
  </conditionalFormatting>
  <conditionalFormatting sqref="J9">
    <cfRule type="expression" dxfId="244" priority="327">
      <formula>F9="Non-Compliant"</formula>
    </cfRule>
  </conditionalFormatting>
  <conditionalFormatting sqref="G10">
    <cfRule type="expression" dxfId="243" priority="328">
      <formula>F10="Compliant"</formula>
    </cfRule>
  </conditionalFormatting>
  <conditionalFormatting sqref="H10">
    <cfRule type="expression" dxfId="242" priority="329">
      <formula>F10="Non-Compliant"</formula>
    </cfRule>
  </conditionalFormatting>
  <conditionalFormatting sqref="I10">
    <cfRule type="expression" dxfId="241" priority="330">
      <formula>F10="Non-Compliant"</formula>
    </cfRule>
  </conditionalFormatting>
  <conditionalFormatting sqref="J10">
    <cfRule type="expression" dxfId="240" priority="331">
      <formula>F10="Non-Compliant"</formula>
    </cfRule>
  </conditionalFormatting>
  <conditionalFormatting sqref="G11">
    <cfRule type="expression" dxfId="239" priority="332">
      <formula>F11="Compliant"</formula>
    </cfRule>
  </conditionalFormatting>
  <conditionalFormatting sqref="H11">
    <cfRule type="expression" dxfId="238" priority="333">
      <formula>F11="Non-Compliant"</formula>
    </cfRule>
  </conditionalFormatting>
  <conditionalFormatting sqref="I11">
    <cfRule type="expression" dxfId="237" priority="334">
      <formula>F11="Non-Compliant"</formula>
    </cfRule>
  </conditionalFormatting>
  <conditionalFormatting sqref="J11">
    <cfRule type="expression" dxfId="236" priority="335">
      <formula>F11="Non-Compliant"</formula>
    </cfRule>
  </conditionalFormatting>
  <conditionalFormatting sqref="G12">
    <cfRule type="expression" dxfId="235" priority="336">
      <formula>F12="Compliant"</formula>
    </cfRule>
  </conditionalFormatting>
  <conditionalFormatting sqref="H12">
    <cfRule type="expression" dxfId="234" priority="337">
      <formula>F12="Non-Compliant"</formula>
    </cfRule>
  </conditionalFormatting>
  <conditionalFormatting sqref="I12">
    <cfRule type="expression" dxfId="233" priority="338">
      <formula>F12="Non-Compliant"</formula>
    </cfRule>
  </conditionalFormatting>
  <conditionalFormatting sqref="J12">
    <cfRule type="expression" dxfId="232" priority="339">
      <formula>F12="Non-Compliant"</formula>
    </cfRule>
  </conditionalFormatting>
  <conditionalFormatting sqref="G13">
    <cfRule type="expression" dxfId="231" priority="340">
      <formula>F13="Compliant"</formula>
    </cfRule>
  </conditionalFormatting>
  <conditionalFormatting sqref="H13">
    <cfRule type="expression" dxfId="230" priority="341">
      <formula>F13="Non-Compliant"</formula>
    </cfRule>
  </conditionalFormatting>
  <conditionalFormatting sqref="I13">
    <cfRule type="expression" dxfId="229" priority="342">
      <formula>F13="Non-Compliant"</formula>
    </cfRule>
  </conditionalFormatting>
  <conditionalFormatting sqref="J13">
    <cfRule type="expression" dxfId="228" priority="343">
      <formula>F13="Non-Compliant"</formula>
    </cfRule>
  </conditionalFormatting>
  <conditionalFormatting sqref="G14">
    <cfRule type="expression" dxfId="227" priority="344">
      <formula>F14="Compliant"</formula>
    </cfRule>
  </conditionalFormatting>
  <conditionalFormatting sqref="H14">
    <cfRule type="expression" dxfId="226" priority="345">
      <formula>F14="Non-Compliant"</formula>
    </cfRule>
  </conditionalFormatting>
  <conditionalFormatting sqref="I14">
    <cfRule type="expression" dxfId="225" priority="346">
      <formula>F14="Non-Compliant"</formula>
    </cfRule>
  </conditionalFormatting>
  <conditionalFormatting sqref="J14">
    <cfRule type="expression" dxfId="224" priority="347">
      <formula>F14="Non-Compliant"</formula>
    </cfRule>
  </conditionalFormatting>
  <conditionalFormatting sqref="G18">
    <cfRule type="expression" dxfId="223" priority="348">
      <formula>F18="Compliant"</formula>
    </cfRule>
  </conditionalFormatting>
  <conditionalFormatting sqref="H18">
    <cfRule type="expression" dxfId="222" priority="349">
      <formula>F18="Non-Compliant"</formula>
    </cfRule>
  </conditionalFormatting>
  <conditionalFormatting sqref="I18">
    <cfRule type="expression" dxfId="221" priority="350">
      <formula>F18="Non-Compliant"</formula>
    </cfRule>
  </conditionalFormatting>
  <conditionalFormatting sqref="J18">
    <cfRule type="expression" dxfId="220" priority="351">
      <formula>F18="Non-Compliant"</formula>
    </cfRule>
  </conditionalFormatting>
  <conditionalFormatting sqref="G19">
    <cfRule type="expression" dxfId="219" priority="352">
      <formula>F19="Compliant"</formula>
    </cfRule>
  </conditionalFormatting>
  <conditionalFormatting sqref="H19">
    <cfRule type="expression" dxfId="218" priority="353">
      <formula>F19="Non-Compliant"</formula>
    </cfRule>
  </conditionalFormatting>
  <conditionalFormatting sqref="I19">
    <cfRule type="expression" dxfId="217" priority="354">
      <formula>F19="Non-Compliant"</formula>
    </cfRule>
  </conditionalFormatting>
  <conditionalFormatting sqref="J19">
    <cfRule type="expression" dxfId="216" priority="355">
      <formula>F19="Non-Compliant"</formula>
    </cfRule>
  </conditionalFormatting>
  <conditionalFormatting sqref="G20">
    <cfRule type="expression" dxfId="215" priority="356">
      <formula>F20="Compliant"</formula>
    </cfRule>
  </conditionalFormatting>
  <conditionalFormatting sqref="H20">
    <cfRule type="expression" dxfId="214" priority="357">
      <formula>F20="Non-Compliant"</formula>
    </cfRule>
  </conditionalFormatting>
  <conditionalFormatting sqref="I20">
    <cfRule type="expression" dxfId="213" priority="358">
      <formula>F20="Non-Compliant"</formula>
    </cfRule>
  </conditionalFormatting>
  <conditionalFormatting sqref="J20">
    <cfRule type="expression" dxfId="212" priority="359">
      <formula>F20="Non-Compliant"</formula>
    </cfRule>
  </conditionalFormatting>
  <conditionalFormatting sqref="G21">
    <cfRule type="expression" dxfId="211" priority="360">
      <formula>F21="Compliant"</formula>
    </cfRule>
  </conditionalFormatting>
  <conditionalFormatting sqref="H21">
    <cfRule type="expression" dxfId="210" priority="361">
      <formula>F21="Non-Compliant"</formula>
    </cfRule>
  </conditionalFormatting>
  <conditionalFormatting sqref="I21">
    <cfRule type="expression" dxfId="209" priority="362">
      <formula>F21="Non-Compliant"</formula>
    </cfRule>
  </conditionalFormatting>
  <conditionalFormatting sqref="J21">
    <cfRule type="expression" dxfId="208" priority="363">
      <formula>F21="Non-Compliant"</formula>
    </cfRule>
  </conditionalFormatting>
  <conditionalFormatting sqref="G22">
    <cfRule type="expression" dxfId="207" priority="364">
      <formula>F22="Compliant"</formula>
    </cfRule>
  </conditionalFormatting>
  <conditionalFormatting sqref="H22">
    <cfRule type="expression" dxfId="206" priority="365">
      <formula>F22="Non-Compliant"</formula>
    </cfRule>
  </conditionalFormatting>
  <conditionalFormatting sqref="I22">
    <cfRule type="expression" dxfId="205" priority="366">
      <formula>F22="Non-Compliant"</formula>
    </cfRule>
  </conditionalFormatting>
  <conditionalFormatting sqref="J22">
    <cfRule type="expression" dxfId="204" priority="367">
      <formula>F22="Non-Compliant"</formula>
    </cfRule>
  </conditionalFormatting>
  <conditionalFormatting sqref="G23">
    <cfRule type="expression" dxfId="203" priority="368">
      <formula>F23="Compliant"</formula>
    </cfRule>
  </conditionalFormatting>
  <conditionalFormatting sqref="H23">
    <cfRule type="expression" dxfId="202" priority="369">
      <formula>F23="Non-Compliant"</formula>
    </cfRule>
  </conditionalFormatting>
  <conditionalFormatting sqref="I23">
    <cfRule type="expression" dxfId="201" priority="370">
      <formula>F23="Non-Compliant"</formula>
    </cfRule>
  </conditionalFormatting>
  <conditionalFormatting sqref="J23">
    <cfRule type="expression" dxfId="200" priority="371">
      <formula>F23="Non-Compliant"</formula>
    </cfRule>
  </conditionalFormatting>
  <conditionalFormatting sqref="G24">
    <cfRule type="expression" dxfId="199" priority="372">
      <formula>F24="Compliant"</formula>
    </cfRule>
  </conditionalFormatting>
  <conditionalFormatting sqref="H24">
    <cfRule type="expression" dxfId="198" priority="373">
      <formula>F24="Non-Compliant"</formula>
    </cfRule>
  </conditionalFormatting>
  <conditionalFormatting sqref="I24">
    <cfRule type="expression" dxfId="197" priority="374">
      <formula>F24="Non-Compliant"</formula>
    </cfRule>
  </conditionalFormatting>
  <conditionalFormatting sqref="J24">
    <cfRule type="expression" dxfId="196" priority="375">
      <formula>F24="Non-Compliant"</formula>
    </cfRule>
  </conditionalFormatting>
  <conditionalFormatting sqref="G25">
    <cfRule type="expression" dxfId="195" priority="376">
      <formula>F25="Compliant"</formula>
    </cfRule>
  </conditionalFormatting>
  <conditionalFormatting sqref="H25">
    <cfRule type="expression" dxfId="194" priority="377">
      <formula>F25="Non-Compliant"</formula>
    </cfRule>
  </conditionalFormatting>
  <conditionalFormatting sqref="I25">
    <cfRule type="expression" dxfId="193" priority="378">
      <formula>F25="Non-Compliant"</formula>
    </cfRule>
  </conditionalFormatting>
  <conditionalFormatting sqref="J25">
    <cfRule type="expression" dxfId="192" priority="379">
      <formula>F25="Non-Compliant"</formula>
    </cfRule>
  </conditionalFormatting>
  <conditionalFormatting sqref="G29">
    <cfRule type="expression" dxfId="191" priority="380">
      <formula>F29="Compliant"</formula>
    </cfRule>
  </conditionalFormatting>
  <conditionalFormatting sqref="H29">
    <cfRule type="expression" dxfId="190" priority="381">
      <formula>F29="Non-Compliant"</formula>
    </cfRule>
  </conditionalFormatting>
  <conditionalFormatting sqref="I29">
    <cfRule type="expression" dxfId="189" priority="382">
      <formula>F29="Non-Compliant"</formula>
    </cfRule>
  </conditionalFormatting>
  <conditionalFormatting sqref="J29">
    <cfRule type="expression" dxfId="188" priority="383">
      <formula>F29="Non-Compliant"</formula>
    </cfRule>
  </conditionalFormatting>
  <conditionalFormatting sqref="G30">
    <cfRule type="expression" dxfId="187" priority="384">
      <formula>F30="Compliant"</formula>
    </cfRule>
  </conditionalFormatting>
  <conditionalFormatting sqref="H30">
    <cfRule type="expression" dxfId="186" priority="385">
      <formula>F30="Non-Compliant"</formula>
    </cfRule>
  </conditionalFormatting>
  <conditionalFormatting sqref="I30">
    <cfRule type="expression" dxfId="185" priority="386">
      <formula>F30="Non-Compliant"</formula>
    </cfRule>
  </conditionalFormatting>
  <conditionalFormatting sqref="J30">
    <cfRule type="expression" dxfId="184" priority="387">
      <formula>F30="Non-Compliant"</formula>
    </cfRule>
  </conditionalFormatting>
  <conditionalFormatting sqref="G31">
    <cfRule type="expression" dxfId="183" priority="388">
      <formula>F31="Compliant"</formula>
    </cfRule>
  </conditionalFormatting>
  <conditionalFormatting sqref="H31">
    <cfRule type="expression" dxfId="182" priority="389">
      <formula>F31="Non-Compliant"</formula>
    </cfRule>
  </conditionalFormatting>
  <conditionalFormatting sqref="I31">
    <cfRule type="expression" dxfId="181" priority="390">
      <formula>F31="Non-Compliant"</formula>
    </cfRule>
  </conditionalFormatting>
  <conditionalFormatting sqref="J31">
    <cfRule type="expression" dxfId="180" priority="391">
      <formula>F31="Non-Compliant"</formula>
    </cfRule>
  </conditionalFormatting>
  <conditionalFormatting sqref="G32">
    <cfRule type="expression" dxfId="179" priority="392">
      <formula>F32="Compliant"</formula>
    </cfRule>
  </conditionalFormatting>
  <conditionalFormatting sqref="H32">
    <cfRule type="expression" dxfId="178" priority="393">
      <formula>F32="Non-Compliant"</formula>
    </cfRule>
  </conditionalFormatting>
  <conditionalFormatting sqref="I32">
    <cfRule type="expression" dxfId="177" priority="394">
      <formula>F32="Non-Compliant"</formula>
    </cfRule>
  </conditionalFormatting>
  <conditionalFormatting sqref="J32">
    <cfRule type="expression" dxfId="176" priority="395">
      <formula>F32="Non-Compliant"</formula>
    </cfRule>
  </conditionalFormatting>
  <conditionalFormatting sqref="G33">
    <cfRule type="expression" dxfId="175" priority="396">
      <formula>F33="Compliant"</formula>
    </cfRule>
  </conditionalFormatting>
  <conditionalFormatting sqref="H33">
    <cfRule type="expression" dxfId="174" priority="397">
      <formula>F33="Non-Compliant"</formula>
    </cfRule>
  </conditionalFormatting>
  <conditionalFormatting sqref="I33">
    <cfRule type="expression" dxfId="173" priority="398">
      <formula>F33="Non-Compliant"</formula>
    </cfRule>
  </conditionalFormatting>
  <conditionalFormatting sqref="J33">
    <cfRule type="expression" dxfId="172" priority="399">
      <formula>F33="Non-Compliant"</formula>
    </cfRule>
  </conditionalFormatting>
  <conditionalFormatting sqref="G34">
    <cfRule type="expression" dxfId="171" priority="400">
      <formula>F34="Compliant"</formula>
    </cfRule>
  </conditionalFormatting>
  <conditionalFormatting sqref="H34">
    <cfRule type="expression" dxfId="170" priority="401">
      <formula>F34="Non-Compliant"</formula>
    </cfRule>
  </conditionalFormatting>
  <conditionalFormatting sqref="I34">
    <cfRule type="expression" dxfId="169" priority="402">
      <formula>F34="Non-Compliant"</formula>
    </cfRule>
  </conditionalFormatting>
  <conditionalFormatting sqref="J34">
    <cfRule type="expression" dxfId="168" priority="403">
      <formula>F34="Non-Compliant"</formula>
    </cfRule>
  </conditionalFormatting>
  <conditionalFormatting sqref="G35">
    <cfRule type="expression" dxfId="167" priority="404">
      <formula>F35="Compliant"</formula>
    </cfRule>
  </conditionalFormatting>
  <conditionalFormatting sqref="H35">
    <cfRule type="expression" dxfId="166" priority="405">
      <formula>F35="Non-Compliant"</formula>
    </cfRule>
  </conditionalFormatting>
  <conditionalFormatting sqref="I35">
    <cfRule type="expression" dxfId="165" priority="406">
      <formula>F35="Non-Compliant"</formula>
    </cfRule>
  </conditionalFormatting>
  <conditionalFormatting sqref="J35">
    <cfRule type="expression" dxfId="164" priority="407">
      <formula>F35="Non-Compliant"</formula>
    </cfRule>
  </conditionalFormatting>
  <conditionalFormatting sqref="G36">
    <cfRule type="expression" dxfId="163" priority="408">
      <formula>F36="Compliant"</formula>
    </cfRule>
  </conditionalFormatting>
  <conditionalFormatting sqref="H36">
    <cfRule type="expression" dxfId="162" priority="409">
      <formula>F36="Non-Compliant"</formula>
    </cfRule>
  </conditionalFormatting>
  <conditionalFormatting sqref="I36">
    <cfRule type="expression" dxfId="161" priority="410">
      <formula>F36="Non-Compliant"</formula>
    </cfRule>
  </conditionalFormatting>
  <conditionalFormatting sqref="J36">
    <cfRule type="expression" dxfId="160" priority="411">
      <formula>F36="Non-Compliant"</formula>
    </cfRule>
  </conditionalFormatting>
  <conditionalFormatting sqref="G40">
    <cfRule type="expression" dxfId="159" priority="412">
      <formula>F40="Compliant"</formula>
    </cfRule>
  </conditionalFormatting>
  <conditionalFormatting sqref="H40">
    <cfRule type="expression" dxfId="158" priority="413">
      <formula>F40="Non-Compliant"</formula>
    </cfRule>
  </conditionalFormatting>
  <conditionalFormatting sqref="I40">
    <cfRule type="expression" dxfId="157" priority="414">
      <formula>F40="Non-Compliant"</formula>
    </cfRule>
  </conditionalFormatting>
  <conditionalFormatting sqref="J40">
    <cfRule type="expression" dxfId="156" priority="415">
      <formula>F40="Non-Compliant"</formula>
    </cfRule>
  </conditionalFormatting>
  <conditionalFormatting sqref="G41">
    <cfRule type="expression" dxfId="155" priority="416">
      <formula>F41="Compliant"</formula>
    </cfRule>
  </conditionalFormatting>
  <conditionalFormatting sqref="H41">
    <cfRule type="expression" dxfId="154" priority="417">
      <formula>F41="Non-Compliant"</formula>
    </cfRule>
  </conditionalFormatting>
  <conditionalFormatting sqref="I41">
    <cfRule type="expression" dxfId="153" priority="418">
      <formula>F41="Non-Compliant"</formula>
    </cfRule>
  </conditionalFormatting>
  <conditionalFormatting sqref="J41">
    <cfRule type="expression" dxfId="152" priority="419">
      <formula>F41="Non-Compliant"</formula>
    </cfRule>
  </conditionalFormatting>
  <conditionalFormatting sqref="G42">
    <cfRule type="expression" dxfId="151" priority="420">
      <formula>F42="Compliant"</formula>
    </cfRule>
  </conditionalFormatting>
  <conditionalFormatting sqref="H42">
    <cfRule type="expression" dxfId="150" priority="421">
      <formula>F42="Non-Compliant"</formula>
    </cfRule>
  </conditionalFormatting>
  <conditionalFormatting sqref="I42">
    <cfRule type="expression" dxfId="149" priority="422">
      <formula>F42="Non-Compliant"</formula>
    </cfRule>
  </conditionalFormatting>
  <conditionalFormatting sqref="J42">
    <cfRule type="expression" dxfId="148" priority="423">
      <formula>F42="Non-Compliant"</formula>
    </cfRule>
  </conditionalFormatting>
  <conditionalFormatting sqref="G43">
    <cfRule type="expression" dxfId="147" priority="424">
      <formula>F43="Compliant"</formula>
    </cfRule>
  </conditionalFormatting>
  <conditionalFormatting sqref="H43">
    <cfRule type="expression" dxfId="146" priority="425">
      <formula>F43="Non-Compliant"</formula>
    </cfRule>
  </conditionalFormatting>
  <conditionalFormatting sqref="I43">
    <cfRule type="expression" dxfId="145" priority="426">
      <formula>F43="Non-Compliant"</formula>
    </cfRule>
  </conditionalFormatting>
  <conditionalFormatting sqref="J43">
    <cfRule type="expression" dxfId="144" priority="427">
      <formula>F43="Non-Compliant"</formula>
    </cfRule>
  </conditionalFormatting>
  <conditionalFormatting sqref="G44">
    <cfRule type="expression" dxfId="143" priority="428">
      <formula>F44="Compliant"</formula>
    </cfRule>
  </conditionalFormatting>
  <conditionalFormatting sqref="H44">
    <cfRule type="expression" dxfId="142" priority="429">
      <formula>F44="Non-Compliant"</formula>
    </cfRule>
  </conditionalFormatting>
  <conditionalFormatting sqref="I44">
    <cfRule type="expression" dxfId="141" priority="430">
      <formula>F44="Non-Compliant"</formula>
    </cfRule>
  </conditionalFormatting>
  <conditionalFormatting sqref="J44">
    <cfRule type="expression" dxfId="140" priority="431">
      <formula>F44="Non-Compliant"</formula>
    </cfRule>
  </conditionalFormatting>
  <conditionalFormatting sqref="G45">
    <cfRule type="expression" dxfId="139" priority="432">
      <formula>F45="Compliant"</formula>
    </cfRule>
  </conditionalFormatting>
  <conditionalFormatting sqref="H45">
    <cfRule type="expression" dxfId="138" priority="433">
      <formula>F45="Non-Compliant"</formula>
    </cfRule>
  </conditionalFormatting>
  <conditionalFormatting sqref="I45">
    <cfRule type="expression" dxfId="137" priority="434">
      <formula>F45="Non-Compliant"</formula>
    </cfRule>
  </conditionalFormatting>
  <conditionalFormatting sqref="J45">
    <cfRule type="expression" dxfId="136" priority="435">
      <formula>F45="Non-Compliant"</formula>
    </cfRule>
  </conditionalFormatting>
  <conditionalFormatting sqref="G46">
    <cfRule type="expression" dxfId="135" priority="436">
      <formula>F46="Compliant"</formula>
    </cfRule>
  </conditionalFormatting>
  <conditionalFormatting sqref="H46">
    <cfRule type="expression" dxfId="134" priority="437">
      <formula>F46="Non-Compliant"</formula>
    </cfRule>
  </conditionalFormatting>
  <conditionalFormatting sqref="I46">
    <cfRule type="expression" dxfId="133" priority="438">
      <formula>F46="Non-Compliant"</formula>
    </cfRule>
  </conditionalFormatting>
  <conditionalFormatting sqref="J46">
    <cfRule type="expression" dxfId="132" priority="439">
      <formula>F46="Non-Compliant"</formula>
    </cfRule>
  </conditionalFormatting>
  <conditionalFormatting sqref="G50">
    <cfRule type="expression" dxfId="131" priority="440">
      <formula>F50="Compliant"</formula>
    </cfRule>
  </conditionalFormatting>
  <conditionalFormatting sqref="H50">
    <cfRule type="expression" dxfId="130" priority="441">
      <formula>F50="Non-Compliant"</formula>
    </cfRule>
  </conditionalFormatting>
  <conditionalFormatting sqref="I50">
    <cfRule type="expression" dxfId="129" priority="442">
      <formula>F50="Non-Compliant"</formula>
    </cfRule>
  </conditionalFormatting>
  <conditionalFormatting sqref="J50">
    <cfRule type="expression" dxfId="128" priority="443">
      <formula>F50="Non-Compliant"</formula>
    </cfRule>
  </conditionalFormatting>
  <conditionalFormatting sqref="G51">
    <cfRule type="expression" dxfId="127" priority="444">
      <formula>F51="Compliant"</formula>
    </cfRule>
  </conditionalFormatting>
  <conditionalFormatting sqref="H51">
    <cfRule type="expression" dxfId="126" priority="445">
      <formula>F51="Non-Compliant"</formula>
    </cfRule>
  </conditionalFormatting>
  <conditionalFormatting sqref="I51">
    <cfRule type="expression" dxfId="125" priority="446">
      <formula>F51="Non-Compliant"</formula>
    </cfRule>
  </conditionalFormatting>
  <conditionalFormatting sqref="J51">
    <cfRule type="expression" dxfId="124" priority="447">
      <formula>F51="Non-Compliant"</formula>
    </cfRule>
  </conditionalFormatting>
  <conditionalFormatting sqref="G52">
    <cfRule type="expression" dxfId="123" priority="448">
      <formula>F52="Compliant"</formula>
    </cfRule>
  </conditionalFormatting>
  <conditionalFormatting sqref="H52">
    <cfRule type="expression" dxfId="122" priority="449">
      <formula>F52="Non-Compliant"</formula>
    </cfRule>
  </conditionalFormatting>
  <conditionalFormatting sqref="I52">
    <cfRule type="expression" dxfId="121" priority="450">
      <formula>F52="Non-Compliant"</formula>
    </cfRule>
  </conditionalFormatting>
  <conditionalFormatting sqref="J52">
    <cfRule type="expression" dxfId="120" priority="451">
      <formula>F52="Non-Compliant"</formula>
    </cfRule>
  </conditionalFormatting>
  <conditionalFormatting sqref="G53">
    <cfRule type="expression" dxfId="119" priority="452">
      <formula>F53="Compliant"</formula>
    </cfRule>
  </conditionalFormatting>
  <conditionalFormatting sqref="H53">
    <cfRule type="expression" dxfId="118" priority="453">
      <formula>F53="Non-Compliant"</formula>
    </cfRule>
  </conditionalFormatting>
  <conditionalFormatting sqref="I53">
    <cfRule type="expression" dxfId="117" priority="454">
      <formula>F53="Non-Compliant"</formula>
    </cfRule>
  </conditionalFormatting>
  <conditionalFormatting sqref="J53">
    <cfRule type="expression" dxfId="116" priority="455">
      <formula>F53="Non-Compliant"</formula>
    </cfRule>
  </conditionalFormatting>
  <conditionalFormatting sqref="G54">
    <cfRule type="expression" dxfId="115" priority="456">
      <formula>F54="Compliant"</formula>
    </cfRule>
  </conditionalFormatting>
  <conditionalFormatting sqref="H54">
    <cfRule type="expression" dxfId="114" priority="457">
      <formula>F54="Non-Compliant"</formula>
    </cfRule>
  </conditionalFormatting>
  <conditionalFormatting sqref="I54">
    <cfRule type="expression" dxfId="113" priority="458">
      <formula>F54="Non-Compliant"</formula>
    </cfRule>
  </conditionalFormatting>
  <conditionalFormatting sqref="J54">
    <cfRule type="expression" dxfId="112" priority="459">
      <formula>F54="Non-Compliant"</formula>
    </cfRule>
  </conditionalFormatting>
  <conditionalFormatting sqref="G55">
    <cfRule type="expression" dxfId="111" priority="460">
      <formula>F55="Compliant"</formula>
    </cfRule>
  </conditionalFormatting>
  <conditionalFormatting sqref="H55">
    <cfRule type="expression" dxfId="110" priority="461">
      <formula>F55="Non-Compliant"</formula>
    </cfRule>
  </conditionalFormatting>
  <conditionalFormatting sqref="I55">
    <cfRule type="expression" dxfId="109" priority="462">
      <formula>F55="Non-Compliant"</formula>
    </cfRule>
  </conditionalFormatting>
  <conditionalFormatting sqref="J55">
    <cfRule type="expression" dxfId="108" priority="463">
      <formula>F55="Non-Compliant"</formula>
    </cfRule>
  </conditionalFormatting>
  <conditionalFormatting sqref="G58">
    <cfRule type="expression" dxfId="107" priority="464">
      <formula>F58="Compliant"</formula>
    </cfRule>
  </conditionalFormatting>
  <conditionalFormatting sqref="H58">
    <cfRule type="expression" dxfId="106" priority="465">
      <formula>F58="Non-Compliant"</formula>
    </cfRule>
  </conditionalFormatting>
  <conditionalFormatting sqref="I58">
    <cfRule type="expression" dxfId="105" priority="466">
      <formula>F58="Non-Compliant"</formula>
    </cfRule>
  </conditionalFormatting>
  <conditionalFormatting sqref="J58">
    <cfRule type="expression" dxfId="104" priority="467">
      <formula>F58="Non-Compliant"</formula>
    </cfRule>
  </conditionalFormatting>
  <conditionalFormatting sqref="G59">
    <cfRule type="expression" dxfId="103" priority="468">
      <formula>F59="Compliant"</formula>
    </cfRule>
  </conditionalFormatting>
  <conditionalFormatting sqref="H59">
    <cfRule type="expression" dxfId="102" priority="469">
      <formula>F59="Non-Compliant"</formula>
    </cfRule>
  </conditionalFormatting>
  <conditionalFormatting sqref="I59">
    <cfRule type="expression" dxfId="101" priority="470">
      <formula>F59="Non-Compliant"</formula>
    </cfRule>
  </conditionalFormatting>
  <conditionalFormatting sqref="J59">
    <cfRule type="expression" dxfId="100" priority="471">
      <formula>F59="Non-Compliant"</formula>
    </cfRule>
  </conditionalFormatting>
  <conditionalFormatting sqref="G60">
    <cfRule type="expression" dxfId="99" priority="472">
      <formula>F60="Compliant"</formula>
    </cfRule>
  </conditionalFormatting>
  <conditionalFormatting sqref="H60">
    <cfRule type="expression" dxfId="98" priority="473">
      <formula>F60="Non-Compliant"</formula>
    </cfRule>
  </conditionalFormatting>
  <conditionalFormatting sqref="I60">
    <cfRule type="expression" dxfId="97" priority="474">
      <formula>F60="Non-Compliant"</formula>
    </cfRule>
  </conditionalFormatting>
  <conditionalFormatting sqref="J60">
    <cfRule type="expression" dxfId="96" priority="475">
      <formula>F60="Non-Compliant"</formula>
    </cfRule>
  </conditionalFormatting>
  <conditionalFormatting sqref="G61">
    <cfRule type="expression" dxfId="95" priority="476">
      <formula>F61="Compliant"</formula>
    </cfRule>
  </conditionalFormatting>
  <conditionalFormatting sqref="H61">
    <cfRule type="expression" dxfId="94" priority="477">
      <formula>F61="Non-Compliant"</formula>
    </cfRule>
  </conditionalFormatting>
  <conditionalFormatting sqref="I61">
    <cfRule type="expression" dxfId="93" priority="478">
      <formula>F61="Non-Compliant"</formula>
    </cfRule>
  </conditionalFormatting>
  <conditionalFormatting sqref="J61">
    <cfRule type="expression" dxfId="92" priority="479">
      <formula>F61="Non-Compliant"</formula>
    </cfRule>
  </conditionalFormatting>
  <conditionalFormatting sqref="G62">
    <cfRule type="expression" dxfId="91" priority="480">
      <formula>F62="Compliant"</formula>
    </cfRule>
  </conditionalFormatting>
  <conditionalFormatting sqref="H62">
    <cfRule type="expression" dxfId="90" priority="481">
      <formula>F62="Non-Compliant"</formula>
    </cfRule>
  </conditionalFormatting>
  <conditionalFormatting sqref="I62">
    <cfRule type="expression" dxfId="89" priority="482">
      <formula>F62="Non-Compliant"</formula>
    </cfRule>
  </conditionalFormatting>
  <conditionalFormatting sqref="J62">
    <cfRule type="expression" dxfId="88" priority="483">
      <formula>F62="Non-Compliant"</formula>
    </cfRule>
  </conditionalFormatting>
  <conditionalFormatting sqref="G63">
    <cfRule type="expression" dxfId="87" priority="484">
      <formula>F63="Compliant"</formula>
    </cfRule>
  </conditionalFormatting>
  <conditionalFormatting sqref="H63">
    <cfRule type="expression" dxfId="86" priority="485">
      <formula>F63="Non-Compliant"</formula>
    </cfRule>
  </conditionalFormatting>
  <conditionalFormatting sqref="I63">
    <cfRule type="expression" dxfId="85" priority="486">
      <formula>F63="Non-Compliant"</formula>
    </cfRule>
  </conditionalFormatting>
  <conditionalFormatting sqref="J63">
    <cfRule type="expression" dxfId="84" priority="487">
      <formula>F63="Non-Compliant"</formula>
    </cfRule>
  </conditionalFormatting>
  <conditionalFormatting sqref="G66">
    <cfRule type="expression" dxfId="83" priority="488">
      <formula>F66="Compliant"</formula>
    </cfRule>
  </conditionalFormatting>
  <conditionalFormatting sqref="H66">
    <cfRule type="expression" dxfId="82" priority="489">
      <formula>F66="Non-Compliant"</formula>
    </cfRule>
  </conditionalFormatting>
  <conditionalFormatting sqref="I66">
    <cfRule type="expression" dxfId="81" priority="490">
      <formula>F66="Non-Compliant"</formula>
    </cfRule>
  </conditionalFormatting>
  <conditionalFormatting sqref="J66">
    <cfRule type="expression" dxfId="80" priority="491">
      <formula>F66="Non-Compliant"</formula>
    </cfRule>
  </conditionalFormatting>
  <conditionalFormatting sqref="G67">
    <cfRule type="expression" dxfId="79" priority="492">
      <formula>F67="Compliant"</formula>
    </cfRule>
  </conditionalFormatting>
  <conditionalFormatting sqref="H67">
    <cfRule type="expression" dxfId="78" priority="493">
      <formula>F67="Non-Compliant"</formula>
    </cfRule>
  </conditionalFormatting>
  <conditionalFormatting sqref="I67">
    <cfRule type="expression" dxfId="77" priority="494">
      <formula>F67="Non-Compliant"</formula>
    </cfRule>
  </conditionalFormatting>
  <conditionalFormatting sqref="J67">
    <cfRule type="expression" dxfId="76" priority="495">
      <formula>F67="Non-Compliant"</formula>
    </cfRule>
  </conditionalFormatting>
  <conditionalFormatting sqref="G68">
    <cfRule type="expression" dxfId="75" priority="496">
      <formula>F68="Compliant"</formula>
    </cfRule>
  </conditionalFormatting>
  <conditionalFormatting sqref="H68">
    <cfRule type="expression" dxfId="74" priority="497">
      <formula>F68="Non-Compliant"</formula>
    </cfRule>
  </conditionalFormatting>
  <conditionalFormatting sqref="I68">
    <cfRule type="expression" dxfId="73" priority="498">
      <formula>F68="Non-Compliant"</formula>
    </cfRule>
  </conditionalFormatting>
  <conditionalFormatting sqref="J68">
    <cfRule type="expression" dxfId="72" priority="499">
      <formula>F68="Non-Compliant"</formula>
    </cfRule>
  </conditionalFormatting>
  <conditionalFormatting sqref="G69">
    <cfRule type="expression" dxfId="71" priority="500">
      <formula>F69="Compliant"</formula>
    </cfRule>
  </conditionalFormatting>
  <conditionalFormatting sqref="H69">
    <cfRule type="expression" dxfId="70" priority="501">
      <formula>F69="Non-Compliant"</formula>
    </cfRule>
  </conditionalFormatting>
  <conditionalFormatting sqref="I69">
    <cfRule type="expression" dxfId="69" priority="502">
      <formula>F69="Non-Compliant"</formula>
    </cfRule>
  </conditionalFormatting>
  <conditionalFormatting sqref="J69">
    <cfRule type="expression" dxfId="68" priority="503">
      <formula>F69="Non-Compliant"</formula>
    </cfRule>
  </conditionalFormatting>
  <conditionalFormatting sqref="G70">
    <cfRule type="expression" dxfId="67" priority="504">
      <formula>F70="Compliant"</formula>
    </cfRule>
  </conditionalFormatting>
  <conditionalFormatting sqref="H70">
    <cfRule type="expression" dxfId="66" priority="505">
      <formula>F70="Non-Compliant"</formula>
    </cfRule>
  </conditionalFormatting>
  <conditionalFormatting sqref="I70">
    <cfRule type="expression" dxfId="65" priority="506">
      <formula>F70="Non-Compliant"</formula>
    </cfRule>
  </conditionalFormatting>
  <conditionalFormatting sqref="J70">
    <cfRule type="expression" dxfId="64" priority="507">
      <formula>F70="Non-Compliant"</formula>
    </cfRule>
  </conditionalFormatting>
  <conditionalFormatting sqref="G73">
    <cfRule type="expression" dxfId="63" priority="508">
      <formula>F73="Compliant"</formula>
    </cfRule>
  </conditionalFormatting>
  <conditionalFormatting sqref="H73">
    <cfRule type="expression" dxfId="62" priority="509">
      <formula>F73="Non-Compliant"</formula>
    </cfRule>
  </conditionalFormatting>
  <conditionalFormatting sqref="I73">
    <cfRule type="expression" dxfId="61" priority="510">
      <formula>F73="Non-Compliant"</formula>
    </cfRule>
  </conditionalFormatting>
  <conditionalFormatting sqref="J73">
    <cfRule type="expression" dxfId="60" priority="511">
      <formula>F73="Non-Compliant"</formula>
    </cfRule>
  </conditionalFormatting>
  <conditionalFormatting sqref="G74">
    <cfRule type="expression" dxfId="59" priority="512">
      <formula>F74="Compliant"</formula>
    </cfRule>
  </conditionalFormatting>
  <conditionalFormatting sqref="H74">
    <cfRule type="expression" dxfId="58" priority="513">
      <formula>F74="Non-Compliant"</formula>
    </cfRule>
  </conditionalFormatting>
  <conditionalFormatting sqref="I74">
    <cfRule type="expression" dxfId="57" priority="514">
      <formula>F74="Non-Compliant"</formula>
    </cfRule>
  </conditionalFormatting>
  <conditionalFormatting sqref="J74">
    <cfRule type="expression" dxfId="56" priority="515">
      <formula>F74="Non-Compliant"</formula>
    </cfRule>
  </conditionalFormatting>
  <conditionalFormatting sqref="G75">
    <cfRule type="expression" dxfId="55" priority="516">
      <formula>F75="Compliant"</formula>
    </cfRule>
  </conditionalFormatting>
  <conditionalFormatting sqref="H75">
    <cfRule type="expression" dxfId="54" priority="517">
      <formula>F75="Non-Compliant"</formula>
    </cfRule>
  </conditionalFormatting>
  <conditionalFormatting sqref="I75">
    <cfRule type="expression" dxfId="53" priority="518">
      <formula>F75="Non-Compliant"</formula>
    </cfRule>
  </conditionalFormatting>
  <conditionalFormatting sqref="J75">
    <cfRule type="expression" dxfId="52" priority="519">
      <formula>F75="Non-Compliant"</formula>
    </cfRule>
  </conditionalFormatting>
  <conditionalFormatting sqref="G76">
    <cfRule type="expression" dxfId="51" priority="520">
      <formula>F76="Compliant"</formula>
    </cfRule>
  </conditionalFormatting>
  <conditionalFormatting sqref="H76">
    <cfRule type="expression" dxfId="50" priority="521">
      <formula>F76="Non-Compliant"</formula>
    </cfRule>
  </conditionalFormatting>
  <conditionalFormatting sqref="I76">
    <cfRule type="expression" dxfId="49" priority="522">
      <formula>F76="Non-Compliant"</formula>
    </cfRule>
  </conditionalFormatting>
  <conditionalFormatting sqref="J76">
    <cfRule type="expression" dxfId="48" priority="523">
      <formula>F76="Non-Compliant"</formula>
    </cfRule>
  </conditionalFormatting>
  <conditionalFormatting sqref="G79">
    <cfRule type="expression" dxfId="47" priority="524">
      <formula>F79="Compliant"</formula>
    </cfRule>
  </conditionalFormatting>
  <conditionalFormatting sqref="H79">
    <cfRule type="expression" dxfId="46" priority="525">
      <formula>F79="Non-Compliant"</formula>
    </cfRule>
  </conditionalFormatting>
  <conditionalFormatting sqref="I79">
    <cfRule type="expression" dxfId="45" priority="526">
      <formula>F79="Non-Compliant"</formula>
    </cfRule>
  </conditionalFormatting>
  <conditionalFormatting sqref="J79">
    <cfRule type="expression" dxfId="44" priority="527">
      <formula>F79="Non-Compliant"</formula>
    </cfRule>
  </conditionalFormatting>
  <conditionalFormatting sqref="G80">
    <cfRule type="expression" dxfId="43" priority="528">
      <formula>F80="Compliant"</formula>
    </cfRule>
  </conditionalFormatting>
  <conditionalFormatting sqref="H80">
    <cfRule type="expression" dxfId="42" priority="529">
      <formula>F80="Non-Compliant"</formula>
    </cfRule>
  </conditionalFormatting>
  <conditionalFormatting sqref="I80">
    <cfRule type="expression" dxfId="41" priority="530">
      <formula>F80="Non-Compliant"</formula>
    </cfRule>
  </conditionalFormatting>
  <conditionalFormatting sqref="J80">
    <cfRule type="expression" dxfId="40" priority="531">
      <formula>F80="Non-Compliant"</formula>
    </cfRule>
  </conditionalFormatting>
  <conditionalFormatting sqref="G81">
    <cfRule type="expression" dxfId="39" priority="532">
      <formula>F81="Compliant"</formula>
    </cfRule>
  </conditionalFormatting>
  <conditionalFormatting sqref="H81">
    <cfRule type="expression" dxfId="38" priority="533">
      <formula>F81="Non-Compliant"</formula>
    </cfRule>
  </conditionalFormatting>
  <conditionalFormatting sqref="I81">
    <cfRule type="expression" dxfId="37" priority="534">
      <formula>F81="Non-Compliant"</formula>
    </cfRule>
  </conditionalFormatting>
  <conditionalFormatting sqref="J81">
    <cfRule type="expression" dxfId="36" priority="535">
      <formula>F81="Non-Compliant"</formula>
    </cfRule>
  </conditionalFormatting>
  <conditionalFormatting sqref="G82">
    <cfRule type="expression" dxfId="35" priority="536">
      <formula>F82="Compliant"</formula>
    </cfRule>
  </conditionalFormatting>
  <conditionalFormatting sqref="H82">
    <cfRule type="expression" dxfId="34" priority="537">
      <formula>F82="Non-Compliant"</formula>
    </cfRule>
  </conditionalFormatting>
  <conditionalFormatting sqref="I82">
    <cfRule type="expression" dxfId="33" priority="538">
      <formula>F82="Non-Compliant"</formula>
    </cfRule>
  </conditionalFormatting>
  <conditionalFormatting sqref="J82">
    <cfRule type="expression" dxfId="32" priority="539">
      <formula>F82="Non-Compliant"</formula>
    </cfRule>
  </conditionalFormatting>
  <conditionalFormatting sqref="G83">
    <cfRule type="expression" dxfId="31" priority="540">
      <formula>F83="Compliant"</formula>
    </cfRule>
  </conditionalFormatting>
  <conditionalFormatting sqref="H83">
    <cfRule type="expression" dxfId="30" priority="541">
      <formula>F83="Non-Compliant"</formula>
    </cfRule>
  </conditionalFormatting>
  <conditionalFormatting sqref="I83">
    <cfRule type="expression" dxfId="29" priority="542">
      <formula>F83="Non-Compliant"</formula>
    </cfRule>
  </conditionalFormatting>
  <conditionalFormatting sqref="J83">
    <cfRule type="expression" dxfId="28" priority="543">
      <formula>F83="Non-Compliant"</formula>
    </cfRule>
  </conditionalFormatting>
  <conditionalFormatting sqref="G84">
    <cfRule type="expression" dxfId="27" priority="544">
      <formula>F84="Compliant"</formula>
    </cfRule>
  </conditionalFormatting>
  <conditionalFormatting sqref="H84">
    <cfRule type="expression" dxfId="26" priority="545">
      <formula>F84="Non-Compliant"</formula>
    </cfRule>
  </conditionalFormatting>
  <conditionalFormatting sqref="I84">
    <cfRule type="expression" dxfId="25" priority="546">
      <formula>F84="Non-Compliant"</formula>
    </cfRule>
  </conditionalFormatting>
  <conditionalFormatting sqref="J84">
    <cfRule type="expression" dxfId="24" priority="547">
      <formula>F84="Non-Compliant"</formula>
    </cfRule>
  </conditionalFormatting>
  <conditionalFormatting sqref="G87">
    <cfRule type="expression" dxfId="23" priority="548">
      <formula>F87="Compliant"</formula>
    </cfRule>
  </conditionalFormatting>
  <conditionalFormatting sqref="H87">
    <cfRule type="expression" dxfId="22" priority="549">
      <formula>F87="Non-Compliant"</formula>
    </cfRule>
  </conditionalFormatting>
  <conditionalFormatting sqref="I87">
    <cfRule type="expression" dxfId="21" priority="550">
      <formula>F87="Non-Compliant"</formula>
    </cfRule>
  </conditionalFormatting>
  <conditionalFormatting sqref="J87">
    <cfRule type="expression" dxfId="20" priority="551">
      <formula>F87="Non-Compliant"</formula>
    </cfRule>
  </conditionalFormatting>
  <conditionalFormatting sqref="G88">
    <cfRule type="expression" dxfId="19" priority="552">
      <formula>F88="Compliant"</formula>
    </cfRule>
  </conditionalFormatting>
  <conditionalFormatting sqref="H88">
    <cfRule type="expression" dxfId="18" priority="553">
      <formula>F88="Non-Compliant"</formula>
    </cfRule>
  </conditionalFormatting>
  <conditionalFormatting sqref="I88">
    <cfRule type="expression" dxfId="17" priority="554">
      <formula>F88="Non-Compliant"</formula>
    </cfRule>
  </conditionalFormatting>
  <conditionalFormatting sqref="J88">
    <cfRule type="expression" dxfId="16" priority="555">
      <formula>F88="Non-Compliant"</formula>
    </cfRule>
  </conditionalFormatting>
  <conditionalFormatting sqref="G89">
    <cfRule type="expression" dxfId="15" priority="556">
      <formula>F89="Compliant"</formula>
    </cfRule>
  </conditionalFormatting>
  <conditionalFormatting sqref="H89">
    <cfRule type="expression" dxfId="14" priority="557">
      <formula>F89="Non-Compliant"</formula>
    </cfRule>
  </conditionalFormatting>
  <conditionalFormatting sqref="I89">
    <cfRule type="expression" dxfId="13" priority="558">
      <formula>F89="Non-Compliant"</formula>
    </cfRule>
  </conditionalFormatting>
  <conditionalFormatting sqref="J89">
    <cfRule type="expression" dxfId="12" priority="559">
      <formula>F89="Non-Compliant"</formula>
    </cfRule>
  </conditionalFormatting>
  <conditionalFormatting sqref="G90">
    <cfRule type="expression" dxfId="11" priority="560">
      <formula>F90="Compliant"</formula>
    </cfRule>
  </conditionalFormatting>
  <conditionalFormatting sqref="H90">
    <cfRule type="expression" dxfId="10" priority="561">
      <formula>F90="Non-Compliant"</formula>
    </cfRule>
  </conditionalFormatting>
  <conditionalFormatting sqref="I90">
    <cfRule type="expression" dxfId="9" priority="562">
      <formula>F90="Non-Compliant"</formula>
    </cfRule>
  </conditionalFormatting>
  <conditionalFormatting sqref="J90">
    <cfRule type="expression" dxfId="8" priority="563">
      <formula>F90="Non-Compliant"</formula>
    </cfRule>
  </conditionalFormatting>
  <conditionalFormatting sqref="G91">
    <cfRule type="expression" dxfId="7" priority="564">
      <formula>F91="Compliant"</formula>
    </cfRule>
  </conditionalFormatting>
  <conditionalFormatting sqref="H91">
    <cfRule type="expression" dxfId="6" priority="565">
      <formula>F91="Non-Compliant"</formula>
    </cfRule>
  </conditionalFormatting>
  <conditionalFormatting sqref="I91">
    <cfRule type="expression" dxfId="5" priority="566">
      <formula>F91="Non-Compliant"</formula>
    </cfRule>
  </conditionalFormatting>
  <conditionalFormatting sqref="J91">
    <cfRule type="expression" dxfId="4" priority="567">
      <formula>F91="Non-Compliant"</formula>
    </cfRule>
  </conditionalFormatting>
  <conditionalFormatting sqref="G92">
    <cfRule type="expression" dxfId="3" priority="568">
      <formula>F92="Compliant"</formula>
    </cfRule>
  </conditionalFormatting>
  <conditionalFormatting sqref="H92">
    <cfRule type="expression" dxfId="2" priority="569">
      <formula>F92="Non-Compliant"</formula>
    </cfRule>
  </conditionalFormatting>
  <conditionalFormatting sqref="I92">
    <cfRule type="expression" dxfId="1" priority="570">
      <formula>F92="Non-Compliant"</formula>
    </cfRule>
  </conditionalFormatting>
  <conditionalFormatting sqref="J92">
    <cfRule type="expression" dxfId="0" priority="571">
      <formula>F92="Non-Compliant"</formula>
    </cfRule>
  </conditionalFormatting>
  <dataValidations count="70">
    <dataValidation type="custom" allowBlank="1" showInputMessage="1" promptTitle="📎 Evidence — See Evidence Log Sheet" prompt="To add evidence for requirement 1.1.1, go to the Evidence Log sheet and add a new row. Multiple evidence items are fully supported — one row per item." sqref="G4" xr:uid="{1355B070-6813-4B06-B9FF-E37AEBB1EADE}">
      <formula1>OR(F4="Compliant",F4="Non-Compliant",F4="Not Applicable",F4="")</formula1>
    </dataValidation>
    <dataValidation type="custom" allowBlank="1" showInputMessage="1" promptTitle="📎 Evidence — See Evidence Log Sheet" prompt="To add evidence for requirement 1.1.2, go to the Evidence Log sheet and add a new row. Multiple evidence items are fully supported — one row per item." sqref="G5" xr:uid="{FD21A90B-7DA3-4D7D-BCDC-EFEAF4005FC7}">
      <formula1>OR(F5="Compliant",F5="Non-Compliant",F5="Not Applicable",F5="")</formula1>
    </dataValidation>
    <dataValidation type="custom" allowBlank="1" showInputMessage="1" promptTitle="📎 Evidence — See Evidence Log Sheet" prompt="To add evidence for requirement 1.1.3, go to the Evidence Log sheet and add a new row. Multiple evidence items are fully supported — one row per item." sqref="G6" xr:uid="{4FE640F8-CCC4-460C-AF20-610CC3D9DEBF}">
      <formula1>OR(F6="Compliant",F6="Non-Compliant",F6="Not Applicable",F6="")</formula1>
    </dataValidation>
    <dataValidation type="custom" allowBlank="1" showInputMessage="1" promptTitle="📎 Evidence — See Evidence Log Sheet" prompt="To add evidence for requirement 1.1.4, go to the Evidence Log sheet and add a new row. Multiple evidence items are fully supported — one row per item." sqref="G7" xr:uid="{3CE99AB8-6F41-4AE5-919C-6D9E4E6EB655}">
      <formula1>OR(F7="Compliant",F7="Non-Compliant",F7="Not Applicable",F7="")</formula1>
    </dataValidation>
    <dataValidation type="custom" allowBlank="1" showInputMessage="1" promptTitle="📎 Evidence — See Evidence Log Sheet" prompt="To add evidence for requirement 1.1.5, go to the Evidence Log sheet and add a new row. Multiple evidence items are fully supported — one row per item." sqref="G8" xr:uid="{7379F9D5-A88F-44D6-A2A2-383B48D12A1A}">
      <formula1>OR(F8="Compliant",F8="Non-Compliant",F8="Not Applicable",F8="")</formula1>
    </dataValidation>
    <dataValidation type="custom" allowBlank="1" showInputMessage="1" promptTitle="📎 Evidence — See Evidence Log Sheet" prompt="To add evidence for requirement 1.2.1, go to the Evidence Log sheet and add a new row. Multiple evidence items are fully supported — one row per item." sqref="G9" xr:uid="{8680A191-38AA-4EA0-B232-6F5796C498B9}">
      <formula1>OR(F9="Compliant",F9="Non-Compliant",F9="Not Applicable",F9="")</formula1>
    </dataValidation>
    <dataValidation type="custom" allowBlank="1" showInputMessage="1" promptTitle="📎 Evidence — See Evidence Log Sheet" prompt="To add evidence for requirement 1.2.2, go to the Evidence Log sheet and add a new row. Multiple evidence items are fully supported — one row per item." sqref="G10" xr:uid="{32560D71-6F02-463E-93C8-F158EE079233}">
      <formula1>OR(F10="Compliant",F10="Non-Compliant",F10="Not Applicable",F10="")</formula1>
    </dataValidation>
    <dataValidation type="custom" allowBlank="1" showInputMessage="1" promptTitle="📎 Evidence — See Evidence Log Sheet" prompt="To add evidence for requirement 1.2.3, go to the Evidence Log sheet and add a new row. Multiple evidence items are fully supported — one row per item." sqref="G11" xr:uid="{1BA60473-3BA7-4F3D-A4FB-DFB7DE7E6137}">
      <formula1>OR(F11="Compliant",F11="Non-Compliant",F11="Not Applicable",F11="")</formula1>
    </dataValidation>
    <dataValidation type="custom" allowBlank="1" showInputMessage="1" promptTitle="📎 Evidence — See Evidence Log Sheet" prompt="To add evidence for requirement 1.2.4, go to the Evidence Log sheet and add a new row. Multiple evidence items are fully supported — one row per item." sqref="G12" xr:uid="{ED29DC0E-0BB3-42FB-9147-130C1770D9EC}">
      <formula1>OR(F12="Compliant",F12="Non-Compliant",F12="Not Applicable",F12="")</formula1>
    </dataValidation>
    <dataValidation type="custom" allowBlank="1" showInputMessage="1" promptTitle="📎 Evidence — See Evidence Log Sheet" prompt="To add evidence for requirement 1.2.5, go to the Evidence Log sheet and add a new row. Multiple evidence items are fully supported — one row per item." sqref="G13" xr:uid="{FB24B40F-1D39-41D1-A28F-DF39ADF4394C}">
      <formula1>OR(F13="Compliant",F13="Non-Compliant",F13="Not Applicable",F13="")</formula1>
    </dataValidation>
    <dataValidation type="custom" allowBlank="1" showInputMessage="1" promptTitle="📎 Evidence — See Evidence Log Sheet" prompt="To add evidence for requirement 1.3.1, go to the Evidence Log sheet and add a new row. Multiple evidence items are fully supported — one row per item." sqref="G14" xr:uid="{96EDEB80-6E25-40CB-B0F7-1F1AB3BFB530}">
      <formula1>OR(F14="Compliant",F14="Non-Compliant",F14="Not Applicable",F14="")</formula1>
    </dataValidation>
    <dataValidation type="custom" allowBlank="1" showInputMessage="1" promptTitle="📎 Evidence — See Evidence Log Sheet" prompt="To add evidence for requirement 2.1.1, go to the Evidence Log sheet and add a new row. Multiple evidence items are fully supported — one row per item." sqref="G18" xr:uid="{F53171DA-F8F3-4480-856D-3EA2301DF894}">
      <formula1>OR(F18="Compliant",F18="Non-Compliant",F18="Not Applicable",F18="")</formula1>
    </dataValidation>
    <dataValidation type="custom" allowBlank="1" showInputMessage="1" promptTitle="📎 Evidence — See Evidence Log Sheet" prompt="To add evidence for requirement 2.1.2, go to the Evidence Log sheet and add a new row. Multiple evidence items are fully supported — one row per item." sqref="G19" xr:uid="{AF19525B-E864-4053-AC23-05407FF70A02}">
      <formula1>OR(F19="Compliant",F19="Non-Compliant",F19="Not Applicable",F19="")</formula1>
    </dataValidation>
    <dataValidation type="custom" allowBlank="1" showInputMessage="1" promptTitle="📎 Evidence — See Evidence Log Sheet" prompt="To add evidence for requirement 2.1.3, go to the Evidence Log sheet and add a new row. Multiple evidence items are fully supported — one row per item." sqref="G20" xr:uid="{218727B2-765F-4EEA-BF11-50C54E472975}">
      <formula1>OR(F20="Compliant",F20="Non-Compliant",F20="Not Applicable",F20="")</formula1>
    </dataValidation>
    <dataValidation type="custom" allowBlank="1" showInputMessage="1" promptTitle="📎 Evidence — See Evidence Log Sheet" prompt="To add evidence for requirement 2.1.4, go to the Evidence Log sheet and add a new row. Multiple evidence items are fully supported — one row per item." sqref="G21" xr:uid="{1BB94DAA-3957-4C39-BA09-8BCFC11E7AE5}">
      <formula1>OR(F21="Compliant",F21="Non-Compliant",F21="Not Applicable",F21="")</formula1>
    </dataValidation>
    <dataValidation type="custom" allowBlank="1" showInputMessage="1" promptTitle="📎 Evidence — See Evidence Log Sheet" prompt="To add evidence for requirement 2.2.1, go to the Evidence Log sheet and add a new row. Multiple evidence items are fully supported — one row per item." sqref="G22" xr:uid="{98D5EE95-17F8-4C6C-B951-CAA34B0820D3}">
      <formula1>OR(F22="Compliant",F22="Non-Compliant",F22="Not Applicable",F22="")</formula1>
    </dataValidation>
    <dataValidation type="custom" allowBlank="1" showInputMessage="1" promptTitle="📎 Evidence — See Evidence Log Sheet" prompt="To add evidence for requirement 2.2.2, go to the Evidence Log sheet and add a new row. Multiple evidence items are fully supported — one row per item." sqref="G23" xr:uid="{2B36C450-959E-43DD-8175-D737252DFDE2}">
      <formula1>OR(F23="Compliant",F23="Non-Compliant",F23="Not Applicable",F23="")</formula1>
    </dataValidation>
    <dataValidation type="custom" allowBlank="1" showInputMessage="1" promptTitle="📎 Evidence — See Evidence Log Sheet" prompt="To add evidence for requirement 2.2.3, go to the Evidence Log sheet and add a new row. Multiple evidence items are fully supported — one row per item." sqref="G24" xr:uid="{49C24DC9-5C0E-4EE5-8D62-2456C4B00639}">
      <formula1>OR(F24="Compliant",F24="Non-Compliant",F24="Not Applicable",F24="")</formula1>
    </dataValidation>
    <dataValidation type="custom" allowBlank="1" showInputMessage="1" promptTitle="📎 Evidence — See Evidence Log Sheet" prompt="To add evidence for requirement 2.2.4, go to the Evidence Log sheet and add a new row. Multiple evidence items are fully supported — one row per item." sqref="G25" xr:uid="{9C48FD6E-CD14-4B84-8E46-CA1147DCEA6A}">
      <formula1>OR(F25="Compliant",F25="Non-Compliant",F25="Not Applicable",F25="")</formula1>
    </dataValidation>
    <dataValidation type="custom" allowBlank="1" showInputMessage="1" promptTitle="📎 Evidence — See Evidence Log Sheet" prompt="To add evidence for requirement 3.1.1, go to the Evidence Log sheet and add a new row. Multiple evidence items are fully supported — one row per item." sqref="G29" xr:uid="{6FE5E774-4988-4F25-A7F9-5C8C5756E204}">
      <formula1>OR(F29="Compliant",F29="Non-Compliant",F29="Not Applicable",F29="")</formula1>
    </dataValidation>
    <dataValidation type="custom" allowBlank="1" showInputMessage="1" promptTitle="📎 Evidence — See Evidence Log Sheet" prompt="To add evidence for requirement 3.1.2, go to the Evidence Log sheet and add a new row. Multiple evidence items are fully supported — one row per item." sqref="G30" xr:uid="{D4D9691F-C0EB-4F65-A2DF-1A06A6E4F4F7}">
      <formula1>OR(F30="Compliant",F30="Non-Compliant",F30="Not Applicable",F30="")</formula1>
    </dataValidation>
    <dataValidation type="custom" allowBlank="1" showInputMessage="1" promptTitle="📎 Evidence — See Evidence Log Sheet" prompt="To add evidence for requirement 3.1.3, go to the Evidence Log sheet and add a new row. Multiple evidence items are fully supported — one row per item." sqref="G31" xr:uid="{0D757D20-2AA1-4B4A-8D00-B41A589A2453}">
      <formula1>OR(F31="Compliant",F31="Non-Compliant",F31="Not Applicable",F31="")</formula1>
    </dataValidation>
    <dataValidation type="custom" allowBlank="1" showInputMessage="1" promptTitle="📎 Evidence — See Evidence Log Sheet" prompt="To add evidence for requirement 3.1.4, go to the Evidence Log sheet and add a new row. Multiple evidence items are fully supported — one row per item." sqref="G32" xr:uid="{51EE089A-888F-4D89-977B-3EA1BF6E8276}">
      <formula1>OR(F32="Compliant",F32="Non-Compliant",F32="Not Applicable",F32="")</formula1>
    </dataValidation>
    <dataValidation type="custom" allowBlank="1" showInputMessage="1" promptTitle="📎 Evidence — See Evidence Log Sheet" prompt="To add evidence for requirement 3.2.1, go to the Evidence Log sheet and add a new row. Multiple evidence items are fully supported — one row per item." sqref="G33" xr:uid="{AD541E73-6576-419A-BB9D-0F1252326CE7}">
      <formula1>OR(F33="Compliant",F33="Non-Compliant",F33="Not Applicable",F33="")</formula1>
    </dataValidation>
    <dataValidation type="custom" allowBlank="1" showInputMessage="1" promptTitle="📎 Evidence — See Evidence Log Sheet" prompt="To add evidence for requirement 3.2.2, go to the Evidence Log sheet and add a new row. Multiple evidence items are fully supported — one row per item." sqref="G34" xr:uid="{63C4E263-D060-4FDA-BE6E-04BA008EA8FF}">
      <formula1>OR(F34="Compliant",F34="Non-Compliant",F34="Not Applicable",F34="")</formula1>
    </dataValidation>
    <dataValidation type="custom" allowBlank="1" showInputMessage="1" promptTitle="📎 Evidence — See Evidence Log Sheet" prompt="To add evidence for requirement 3.2.3, go to the Evidence Log sheet and add a new row. Multiple evidence items are fully supported — one row per item." sqref="G35" xr:uid="{EB07E0C6-911B-48B0-B35B-588432EF343B}">
      <formula1>OR(F35="Compliant",F35="Non-Compliant",F35="Not Applicable",F35="")</formula1>
    </dataValidation>
    <dataValidation type="custom" allowBlank="1" showInputMessage="1" promptTitle="📎 Evidence — See Evidence Log Sheet" prompt="To add evidence for requirement 3.2.4, go to the Evidence Log sheet and add a new row. Multiple evidence items are fully supported — one row per item." sqref="G36" xr:uid="{233E2AF3-B22A-43BA-88E4-9F5BE303B258}">
      <formula1>OR(F36="Compliant",F36="Non-Compliant",F36="Not Applicable",F36="")</formula1>
    </dataValidation>
    <dataValidation type="custom" allowBlank="1" showInputMessage="1" promptTitle="📎 Evidence — See Evidence Log Sheet" prompt="To add evidence for requirement 4.1.1, go to the Evidence Log sheet and add a new row. Multiple evidence items are fully supported — one row per item." sqref="G40" xr:uid="{8E9E2567-63DD-402E-B1D4-BAE9F68DB064}">
      <formula1>OR(F40="Compliant",F40="Non-Compliant",F40="Not Applicable",F40="")</formula1>
    </dataValidation>
    <dataValidation type="custom" allowBlank="1" showInputMessage="1" promptTitle="📎 Evidence — See Evidence Log Sheet" prompt="To add evidence for requirement 4.1.2, go to the Evidence Log sheet and add a new row. Multiple evidence items are fully supported — one row per item." sqref="G41" xr:uid="{4F7E5AC9-E50B-41EA-904F-23DAF3B11862}">
      <formula1>OR(F41="Compliant",F41="Non-Compliant",F41="Not Applicable",F41="")</formula1>
    </dataValidation>
    <dataValidation type="custom" allowBlank="1" showInputMessage="1" promptTitle="📎 Evidence — See Evidence Log Sheet" prompt="To add evidence for requirement 4.1.3, go to the Evidence Log sheet and add a new row. Multiple evidence items are fully supported — one row per item." sqref="G42" xr:uid="{6489B56E-49E1-4E04-94CC-5C905B24B662}">
      <formula1>OR(F42="Compliant",F42="Non-Compliant",F42="Not Applicable",F42="")</formula1>
    </dataValidation>
    <dataValidation type="custom" allowBlank="1" showInputMessage="1" promptTitle="📎 Evidence — See Evidence Log Sheet" prompt="To add evidence for requirement 4.2.1, go to the Evidence Log sheet and add a new row. Multiple evidence items are fully supported — one row per item." sqref="G43" xr:uid="{2C884C66-09C7-4C1E-83F3-4EBB4CF2A848}">
      <formula1>OR(F43="Compliant",F43="Non-Compliant",F43="Not Applicable",F43="")</formula1>
    </dataValidation>
    <dataValidation type="custom" allowBlank="1" showInputMessage="1" promptTitle="📎 Evidence — See Evidence Log Sheet" prompt="To add evidence for requirement 4.2.2, go to the Evidence Log sheet and add a new row. Multiple evidence items are fully supported — one row per item." sqref="G44" xr:uid="{175F9BD5-7039-474D-B771-5035BD54D809}">
      <formula1>OR(F44="Compliant",F44="Non-Compliant",F44="Not Applicable",F44="")</formula1>
    </dataValidation>
    <dataValidation type="custom" allowBlank="1" showInputMessage="1" promptTitle="📎 Evidence — See Evidence Log Sheet" prompt="To add evidence for requirement 4.2.3, go to the Evidence Log sheet and add a new row. Multiple evidence items are fully supported — one row per item." sqref="G45" xr:uid="{03E5025D-4247-4F9E-80A0-E223E5266F2D}">
      <formula1>OR(F45="Compliant",F45="Non-Compliant",F45="Not Applicable",F45="")</formula1>
    </dataValidation>
    <dataValidation type="custom" allowBlank="1" showInputMessage="1" promptTitle="📎 Evidence — See Evidence Log Sheet" prompt="To add evidence for requirement 4.2.4, go to the Evidence Log sheet and add a new row. Multiple evidence items are fully supported — one row per item." sqref="G46" xr:uid="{F2C7F74C-6302-4434-A5F9-EAEC7FC63A4C}">
      <formula1>OR(F46="Compliant",F46="Non-Compliant",F46="Not Applicable",F46="")</formula1>
    </dataValidation>
    <dataValidation type="custom" allowBlank="1" showInputMessage="1" promptTitle="📎 Evidence — See Evidence Log Sheet" prompt="To add evidence for requirement 5.1.1, go to the Evidence Log sheet and add a new row. Multiple evidence items are fully supported — one row per item." sqref="G50" xr:uid="{7A3D01F7-F8B9-4D8A-B68D-63F95856D4FC}">
      <formula1>OR(F50="Compliant",F50="Non-Compliant",F50="Not Applicable",F50="")</formula1>
    </dataValidation>
    <dataValidation type="custom" allowBlank="1" showInputMessage="1" promptTitle="📎 Evidence — See Evidence Log Sheet" prompt="To add evidence for requirement 5.1.2, go to the Evidence Log sheet and add a new row. Multiple evidence items are fully supported — one row per item." sqref="G51" xr:uid="{0AA6A418-D06F-4013-9748-F923BC5B9B7F}">
      <formula1>OR(F51="Compliant",F51="Non-Compliant",F51="Not Applicable",F51="")</formula1>
    </dataValidation>
    <dataValidation type="custom" allowBlank="1" showInputMessage="1" promptTitle="📎 Evidence — See Evidence Log Sheet" prompt="To add evidence for requirement 5.1.3, go to the Evidence Log sheet and add a new row. Multiple evidence items are fully supported — one row per item." sqref="G52" xr:uid="{89466726-D18D-4438-8C83-228AB35D7829}">
      <formula1>OR(F52="Compliant",F52="Non-Compliant",F52="Not Applicable",F52="")</formula1>
    </dataValidation>
    <dataValidation type="custom" allowBlank="1" showInputMessage="1" promptTitle="📎 Evidence — See Evidence Log Sheet" prompt="To add evidence for requirement 5.1.4, go to the Evidence Log sheet and add a new row. Multiple evidence items are fully supported — one row per item." sqref="G53" xr:uid="{2871B8FE-6CE5-437C-9E2D-FE52742EFFDA}">
      <formula1>OR(F53="Compliant",F53="Non-Compliant",F53="Not Applicable",F53="")</formula1>
    </dataValidation>
    <dataValidation type="custom" allowBlank="1" showInputMessage="1" promptTitle="📎 Evidence — See Evidence Log Sheet" prompt="To add evidence for requirement 5.1.5, go to the Evidence Log sheet and add a new row. Multiple evidence items are fully supported — one row per item." sqref="G54" xr:uid="{B72E4239-B5C9-4BBF-ABD4-5DBE9E4D3DD3}">
      <formula1>OR(F54="Compliant",F54="Non-Compliant",F54="Not Applicable",F54="")</formula1>
    </dataValidation>
    <dataValidation type="custom" allowBlank="1" showInputMessage="1" promptTitle="📎 Evidence — See Evidence Log Sheet" prompt="To add evidence for requirement 5.1.6, go to the Evidence Log sheet and add a new row. Multiple evidence items are fully supported — one row per item." sqref="G55" xr:uid="{E498EA72-CCE4-4242-A07F-353585093278}">
      <formula1>OR(F55="Compliant",F55="Non-Compliant",F55="Not Applicable",F55="")</formula1>
    </dataValidation>
    <dataValidation type="custom" allowBlank="1" showInputMessage="1" promptTitle="📎 Evidence — See Evidence Log Sheet" prompt="To add evidence for requirement 6.1.1, go to the Evidence Log sheet and add a new row. Multiple evidence items are fully supported — one row per item." sqref="G58" xr:uid="{903CE1F3-CD9E-4336-9C8D-ED90B27E045C}">
      <formula1>OR(F58="Compliant",F58="Non-Compliant",F58="Not Applicable",F58="")</formula1>
    </dataValidation>
    <dataValidation type="custom" allowBlank="1" showInputMessage="1" promptTitle="📎 Evidence — See Evidence Log Sheet" prompt="To add evidence for requirement 6.1.2, go to the Evidence Log sheet and add a new row. Multiple evidence items are fully supported — one row per item." sqref="G59" xr:uid="{8D4785DD-50D6-4CA1-8C93-E9BE3E87962A}">
      <formula1>OR(F59="Compliant",F59="Non-Compliant",F59="Not Applicable",F59="")</formula1>
    </dataValidation>
    <dataValidation type="custom" allowBlank="1" showInputMessage="1" promptTitle="📎 Evidence — See Evidence Log Sheet" prompt="To add evidence for requirement 6.1.3, go to the Evidence Log sheet and add a new row. Multiple evidence items are fully supported — one row per item." sqref="G60" xr:uid="{9CB2D20C-E1C4-4458-9D29-6F0DA5EB5AEF}">
      <formula1>OR(F60="Compliant",F60="Non-Compliant",F60="Not Applicable",F60="")</formula1>
    </dataValidation>
    <dataValidation type="custom" allowBlank="1" showInputMessage="1" promptTitle="📎 Evidence — See Evidence Log Sheet" prompt="To add evidence for requirement 6.1.4, go to the Evidence Log sheet and add a new row. Multiple evidence items are fully supported — one row per item." sqref="G61" xr:uid="{49EC99E4-FE8D-4582-BD41-D3481A11E4E6}">
      <formula1>OR(F61="Compliant",F61="Non-Compliant",F61="Not Applicable",F61="")</formula1>
    </dataValidation>
    <dataValidation type="custom" allowBlank="1" showInputMessage="1" promptTitle="📎 Evidence — See Evidence Log Sheet" prompt="To add evidence for requirement 6.1.5, go to the Evidence Log sheet and add a new row. Multiple evidence items are fully supported — one row per item." sqref="G62" xr:uid="{EFA14CDC-9F5B-45A4-B6E8-5C497072F8DC}">
      <formula1>OR(F62="Compliant",F62="Non-Compliant",F62="Not Applicable",F62="")</formula1>
    </dataValidation>
    <dataValidation type="custom" allowBlank="1" showInputMessage="1" promptTitle="📎 Evidence — See Evidence Log Sheet" prompt="To add evidence for requirement 6.1.6, go to the Evidence Log sheet and add a new row. Multiple evidence items are fully supported — one row per item." sqref="G63" xr:uid="{19C70708-95D0-4952-9229-9803C37D1A12}">
      <formula1>OR(F63="Compliant",F63="Non-Compliant",F63="Not Applicable",F63="")</formula1>
    </dataValidation>
    <dataValidation type="custom" allowBlank="1" showInputMessage="1" promptTitle="📎 Evidence — See Evidence Log Sheet" prompt="To add evidence for requirement 7.1.1, go to the Evidence Log sheet and add a new row. Multiple evidence items are fully supported — one row per item." sqref="G66" xr:uid="{1DB71176-DC82-4D9D-BB5A-0281A0DA8729}">
      <formula1>OR(F66="Compliant",F66="Non-Compliant",F66="Not Applicable",F66="")</formula1>
    </dataValidation>
    <dataValidation type="custom" allowBlank="1" showInputMessage="1" promptTitle="📎 Evidence — See Evidence Log Sheet" prompt="To add evidence for requirement 7.1.2, go to the Evidence Log sheet and add a new row. Multiple evidence items are fully supported — one row per item." sqref="G67" xr:uid="{15046DD6-A351-47DA-B413-A7EA6E5E3418}">
      <formula1>OR(F67="Compliant",F67="Non-Compliant",F67="Not Applicable",F67="")</formula1>
    </dataValidation>
    <dataValidation type="custom" allowBlank="1" showInputMessage="1" promptTitle="📎 Evidence — See Evidence Log Sheet" prompt="To add evidence for requirement 7.1.3, go to the Evidence Log sheet and add a new row. Multiple evidence items are fully supported — one row per item." sqref="G68" xr:uid="{DFF6349B-EF24-4D5C-B004-366F57662493}">
      <formula1>OR(F68="Compliant",F68="Non-Compliant",F68="Not Applicable",F68="")</formula1>
    </dataValidation>
    <dataValidation type="custom" allowBlank="1" showInputMessage="1" promptTitle="📎 Evidence — See Evidence Log Sheet" prompt="To add evidence for requirement 7.1.4, go to the Evidence Log sheet and add a new row. Multiple evidence items are fully supported — one row per item." sqref="G69" xr:uid="{611C343C-C3FA-4979-8700-B8A1FA9B3126}">
      <formula1>OR(F69="Compliant",F69="Non-Compliant",F69="Not Applicable",F69="")</formula1>
    </dataValidation>
    <dataValidation type="custom" allowBlank="1" showInputMessage="1" promptTitle="📎 Evidence — See Evidence Log Sheet" prompt="To add evidence for requirement 7.1.5, go to the Evidence Log sheet and add a new row. Multiple evidence items are fully supported — one row per item." sqref="G70" xr:uid="{F002D857-3420-4806-BCC1-F7F60A30FC62}">
      <formula1>OR(F70="Compliant",F70="Non-Compliant",F70="Not Applicable",F70="")</formula1>
    </dataValidation>
    <dataValidation type="custom" allowBlank="1" showInputMessage="1" promptTitle="📎 Evidence — See Evidence Log Sheet" prompt="To add evidence for requirement 8.1.1, go to the Evidence Log sheet and add a new row. Multiple evidence items are fully supported — one row per item." sqref="G73" xr:uid="{2CE19C33-1191-40DB-A4EB-23D67ADB3D92}">
      <formula1>OR(F73="Compliant",F73="Non-Compliant",F73="Not Applicable",F73="")</formula1>
    </dataValidation>
    <dataValidation type="custom" allowBlank="1" showInputMessage="1" promptTitle="📎 Evidence — See Evidence Log Sheet" prompt="To add evidence for requirement 8.1.2, go to the Evidence Log sheet and add a new row. Multiple evidence items are fully supported — one row per item." sqref="G74" xr:uid="{7C4874B9-2823-409E-B610-E8BB517E894D}">
      <formula1>OR(F74="Compliant",F74="Non-Compliant",F74="Not Applicable",F74="")</formula1>
    </dataValidation>
    <dataValidation type="custom" allowBlank="1" showInputMessage="1" promptTitle="📎 Evidence — See Evidence Log Sheet" prompt="To add evidence for requirement 8.1.3, go to the Evidence Log sheet and add a new row. Multiple evidence items are fully supported — one row per item." sqref="G75" xr:uid="{8F9A3572-2200-474A-BA15-42739F94240E}">
      <formula1>OR(F75="Compliant",F75="Non-Compliant",F75="Not Applicable",F75="")</formula1>
    </dataValidation>
    <dataValidation type="custom" allowBlank="1" showInputMessage="1" promptTitle="📎 Evidence — See Evidence Log Sheet" prompt="To add evidence for requirement 8.1.4, go to the Evidence Log sheet and add a new row. Multiple evidence items are fully supported — one row per item." sqref="G76" xr:uid="{A7AE8040-A18F-4525-9E32-49834F72C965}">
      <formula1>OR(F76="Compliant",F76="Non-Compliant",F76="Not Applicable",F76="")</formula1>
    </dataValidation>
    <dataValidation type="custom" allowBlank="1" showInputMessage="1" promptTitle="📎 Evidence — See Evidence Log Sheet" prompt="To add evidence for requirement 9.1.1, go to the Evidence Log sheet and add a new row. Multiple evidence items are fully supported — one row per item." sqref="G79" xr:uid="{37DA310C-CE91-4876-A3EC-CD72DF30D191}">
      <formula1>OR(F79="Compliant",F79="Non-Compliant",F79="Not Applicable",F79="")</formula1>
    </dataValidation>
    <dataValidation type="custom" allowBlank="1" showInputMessage="1" promptTitle="📎 Evidence — See Evidence Log Sheet" prompt="To add evidence for requirement 9.1.2, go to the Evidence Log sheet and add a new row. Multiple evidence items are fully supported — one row per item." sqref="G80" xr:uid="{AF0EBCB6-C9AC-4DBD-B7B0-6FCC15B0F1AD}">
      <formula1>OR(F80="Compliant",F80="Non-Compliant",F80="Not Applicable",F80="")</formula1>
    </dataValidation>
    <dataValidation type="custom" allowBlank="1" showInputMessage="1" promptTitle="📎 Evidence — See Evidence Log Sheet" prompt="To add evidence for requirement 9.1.3, go to the Evidence Log sheet and add a new row. Multiple evidence items are fully supported — one row per item." sqref="G81" xr:uid="{868909A4-21D7-4FEF-99E0-0FD4C0A8009A}">
      <formula1>OR(F81="Compliant",F81="Non-Compliant",F81="Not Applicable",F81="")</formula1>
    </dataValidation>
    <dataValidation type="custom" allowBlank="1" showInputMessage="1" promptTitle="📎 Evidence — See Evidence Log Sheet" prompt="To add evidence for requirement 9.1.4, go to the Evidence Log sheet and add a new row. Multiple evidence items are fully supported — one row per item." sqref="G82" xr:uid="{8715BC21-4EA9-47DF-903F-9D5DEB90E21F}">
      <formula1>OR(F82="Compliant",F82="Non-Compliant",F82="Not Applicable",F82="")</formula1>
    </dataValidation>
    <dataValidation type="custom" allowBlank="1" showInputMessage="1" promptTitle="📎 Evidence — See Evidence Log Sheet" prompt="To add evidence for requirement 9.1.5, go to the Evidence Log sheet and add a new row. Multiple evidence items are fully supported — one row per item." sqref="G83" xr:uid="{D606A13E-AC0D-461D-ADA6-E4E536EF2A9D}">
      <formula1>OR(F83="Compliant",F83="Non-Compliant",F83="Not Applicable",F83="")</formula1>
    </dataValidation>
    <dataValidation type="custom" allowBlank="1" showInputMessage="1" promptTitle="📎 Evidence — See Evidence Log Sheet" prompt="To add evidence for requirement 9.1.6, go to the Evidence Log sheet and add a new row. Multiple evidence items are fully supported — one row per item." sqref="G84" xr:uid="{B0BA7099-AD70-48FC-93E9-0F98D829F119}">
      <formula1>OR(F84="Compliant",F84="Non-Compliant",F84="Not Applicable",F84="")</formula1>
    </dataValidation>
    <dataValidation type="custom" allowBlank="1" showInputMessage="1" promptTitle="📎 Evidence — See Evidence Log Sheet" prompt="To add evidence for requirement 10.1.1, go to the Evidence Log sheet and add a new row. Multiple evidence items are fully supported — one row per item." sqref="G87" xr:uid="{3C6C53D6-E9D4-43F7-B26C-B5B20E0545B7}">
      <formula1>OR(F87="Compliant",F87="Non-Compliant",F87="Not Applicable",F87="")</formula1>
    </dataValidation>
    <dataValidation type="custom" allowBlank="1" showInputMessage="1" promptTitle="📎 Evidence — See Evidence Log Sheet" prompt="To add evidence for requirement 10.1.2, go to the Evidence Log sheet and add a new row. Multiple evidence items are fully supported — one row per item." sqref="G88" xr:uid="{D56D741E-6F3A-41BE-9B25-95D515491FF0}">
      <formula1>OR(F88="Compliant",F88="Non-Compliant",F88="Not Applicable",F88="")</formula1>
    </dataValidation>
    <dataValidation type="custom" allowBlank="1" showInputMessage="1" promptTitle="📎 Evidence — See Evidence Log Sheet" prompt="To add evidence for requirement 10.1.3, go to the Evidence Log sheet and add a new row. Multiple evidence items are fully supported — one row per item." sqref="G89" xr:uid="{CF38F93A-7AD6-41DD-ACF0-C241515340E0}">
      <formula1>OR(F89="Compliant",F89="Non-Compliant",F89="Not Applicable",F89="")</formula1>
    </dataValidation>
    <dataValidation type="custom" allowBlank="1" showInputMessage="1" promptTitle="📎 Evidence — See Evidence Log Sheet" prompt="To add evidence for requirement 10.1.4, go to the Evidence Log sheet and add a new row. Multiple evidence items are fully supported — one row per item." sqref="G90" xr:uid="{01A03BF8-2798-4C48-B8D2-DCBD83839EA9}">
      <formula1>OR(F90="Compliant",F90="Non-Compliant",F90="Not Applicable",F90="")</formula1>
    </dataValidation>
    <dataValidation type="custom" allowBlank="1" showInputMessage="1" promptTitle="📎 Evidence — See Evidence Log Sheet" prompt="To add evidence for requirement 10.1.5, go to the Evidence Log sheet and add a new row. Multiple evidence items are fully supported — one row per item." sqref="G91" xr:uid="{D1E50F7B-8EA8-4E22-B906-C069AFCCEE07}">
      <formula1>OR(F91="Compliant",F91="Non-Compliant",F91="Not Applicable",F91="")</formula1>
    </dataValidation>
    <dataValidation type="custom" allowBlank="1" showInputMessage="1" promptTitle="📎 Evidence — See Evidence Log Sheet" prompt="To add evidence for requirement 10.1.6, go to the Evidence Log sheet and add a new row. Multiple evidence items are fully supported — one row per item." sqref="G92" xr:uid="{013C87F1-44DE-420C-A960-7F937101EF4C}">
      <formula1>OR(F92="Compliant",F92="Non-Compliant",F92="Not Applicable",F92="")</formula1>
    </dataValidation>
    <dataValidation type="custom" allowBlank="1" showInputMessage="1" promptTitle="⚠️ Deficiency Description" prompt="Active when status is 'Non-Compliant'. Describe the compliance gap — what is missing or not yet in place." sqref="H2" xr:uid="{D863347C-E00B-4826-8618-C71E0D453375}">
      <formula1>TRUE</formula1>
    </dataValidation>
    <dataValidation type="custom" allowBlank="1" showInputMessage="1" promptTitle="🔧 Remedial Actions &amp; Timeframes" prompt="Active when status is 'Non-Compliant'. Document corrective actions, who is responsible, and the target completion date." sqref="I2" xr:uid="{03AEAF84-0C79-458A-A6CA-B8D2582176C4}">
      <formula1>TRUE</formula1>
    </dataValidation>
    <dataValidation type="custom" allowBlank="1" showInputMessage="1" promptTitle="🔔 Senior Leadership Notification" prompt="Active when status is 'Non-Compliant'. Record the date senior leadership was notified. Notification is mandatory." sqref="J2" xr:uid="{4A38E51C-12AF-4404-A175-512E92166D77}">
      <formula1>TRUE</formula1>
    </dataValidation>
  </dataValidation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1">
        <x14:dataValidation type="list" allowBlank="1" errorTitle="Invalid Status" error="Please select a valid compliance status" promptTitle="Compliance Status" prompt="Select compliance status" xr:uid="{00000000-0002-0000-0400-000000000000}">
          <x14:formula1>
            <xm:f>'Data Validation'!$A$1:$A$4</xm:f>
          </x14:formula1>
          <x14:formula2>
            <xm:f>0</xm:f>
          </x14:formula2>
          <xm:sqref>F3 F15:F17 F26:F28 F37:F39 F47:F49 F56:F57 F64:F65 F71:F72 F77:F78 F85:F86 F93</xm:sqref>
        </x14:dataValidation>
        <x14:dataValidation type="list" allowBlank="1" showErrorMessage="1" errorTitle="Selection Required" error="Please select a status from the dropdown: Compliant, Non-Compliant, or Not Applicable." xr:uid="{F20E31A0-BFBE-4DB1-BD26-8D5F847614B0}">
          <x14:formula1>
            <xm:f>'Data Validation'!$A$1:$A$3</xm:f>
          </x14:formula1>
          <xm:sqref>F4:F14</xm:sqref>
        </x14:dataValidation>
        <x14:dataValidation type="list" allowBlank="1" showErrorMessage="1" errorTitle="Selection Required" error="Please select a status from the dropdown: Compliant, Non-Compliant, or Not Applicable." xr:uid="{21D24ECC-7AEE-4D53-92CE-AD8925DC11DB}">
          <x14:formula1>
            <xm:f>'Data Validation'!$A$1:$A$3</xm:f>
          </x14:formula1>
          <xm:sqref>F18:F25</xm:sqref>
        </x14:dataValidation>
        <x14:dataValidation type="list" allowBlank="1" showErrorMessage="1" errorTitle="Selection Required" error="Please select a status from the dropdown: Compliant, Non-Compliant, or Not Applicable." xr:uid="{D05BAE0A-262F-4FB5-8C07-F60E5AEB6248}">
          <x14:formula1>
            <xm:f>'Data Validation'!$A$1:$A$3</xm:f>
          </x14:formula1>
          <xm:sqref>F29:F36</xm:sqref>
        </x14:dataValidation>
        <x14:dataValidation type="list" allowBlank="1" showErrorMessage="1" errorTitle="Selection Required" error="Please select a status from the dropdown: Compliant, Non-Compliant, or Not Applicable." xr:uid="{BA31C9A8-ABBF-45B5-A33B-9E3547E537E7}">
          <x14:formula1>
            <xm:f>'Data Validation'!$A$1:$A$3</xm:f>
          </x14:formula1>
          <xm:sqref>F40:F46</xm:sqref>
        </x14:dataValidation>
        <x14:dataValidation type="list" allowBlank="1" showErrorMessage="1" errorTitle="Selection Required" error="Please select a status from the dropdown: Compliant, Non-Compliant, or Not Applicable." xr:uid="{E9679F39-904B-48C8-BC93-58C7E3C2BFD8}">
          <x14:formula1>
            <xm:f>'Data Validation'!$A$1:$A$3</xm:f>
          </x14:formula1>
          <xm:sqref>F50:F55</xm:sqref>
        </x14:dataValidation>
        <x14:dataValidation type="list" allowBlank="1" showErrorMessage="1" errorTitle="Selection Required" error="Please select a status from the dropdown: Compliant, Non-Compliant, or Not Applicable." xr:uid="{F478EF0B-D0DE-42D9-A53A-B205EBE268D6}">
          <x14:formula1>
            <xm:f>'Data Validation'!$A$1:$A$3</xm:f>
          </x14:formula1>
          <xm:sqref>F58:F63</xm:sqref>
        </x14:dataValidation>
        <x14:dataValidation type="list" allowBlank="1" showErrorMessage="1" errorTitle="Selection Required" error="Please select a status from the dropdown: Compliant, Non-Compliant, or Not Applicable." xr:uid="{60DE6B21-9C90-4AA7-B879-FAE2E1555142}">
          <x14:formula1>
            <xm:f>'Data Validation'!$A$1:$A$3</xm:f>
          </x14:formula1>
          <xm:sqref>F66:F70</xm:sqref>
        </x14:dataValidation>
        <x14:dataValidation type="list" allowBlank="1" showErrorMessage="1" errorTitle="Selection Required" error="Please select a status from the dropdown: Compliant, Non-Compliant, or Not Applicable." xr:uid="{7C1F6FCC-7445-4B76-BD69-88A1BF96C9A3}">
          <x14:formula1>
            <xm:f>'Data Validation'!$A$1:$A$3</xm:f>
          </x14:formula1>
          <xm:sqref>F73:F76</xm:sqref>
        </x14:dataValidation>
        <x14:dataValidation type="list" allowBlank="1" showErrorMessage="1" errorTitle="Selection Required" error="Please select a status from the dropdown: Compliant, Non-Compliant, or Not Applicable." xr:uid="{870F85EE-1751-4D17-BBC0-AF277FA5E4FE}">
          <x14:formula1>
            <xm:f>'Data Validation'!$A$1:$A$3</xm:f>
          </x14:formula1>
          <xm:sqref>F79:F84</xm:sqref>
        </x14:dataValidation>
        <x14:dataValidation type="list" allowBlank="1" showErrorMessage="1" errorTitle="Selection Required" error="Please select a status from the dropdown: Compliant, Non-Compliant, or Not Applicable." xr:uid="{728D3941-DA78-40A7-BCFD-0E0652A44E79}">
          <x14:formula1>
            <xm:f>'Data Validation'!$A$1:$A$3</xm:f>
          </x14:formula1>
          <xm:sqref>F87:F92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B0B6C-A9BC-411B-AE45-AB5A333A6F2E}">
  <sheetPr>
    <tabColor rgb="FFC55A11"/>
  </sheetPr>
  <dimension ref="A1:G203"/>
  <sheetViews>
    <sheetView workbookViewId="0">
      <pane ySplit="3" topLeftCell="A4" activePane="bottomLeft" state="frozen"/>
      <selection pane="bottomLeft" activeCell="E28" sqref="E28"/>
    </sheetView>
  </sheetViews>
  <sheetFormatPr defaultRowHeight="15" x14ac:dyDescent="0.25"/>
  <cols>
    <col min="1" max="1" width="15.28515625" customWidth="1"/>
    <col min="2" max="2" width="13.28515625" customWidth="1"/>
    <col min="3" max="3" width="15.28515625" customWidth="1"/>
    <col min="4" max="4" width="53.28515625" customWidth="1"/>
    <col min="5" max="5" width="38.140625" customWidth="1"/>
    <col min="6" max="6" width="17.140625" customWidth="1"/>
    <col min="7" max="7" width="22.85546875" customWidth="1"/>
  </cols>
  <sheetData>
    <row r="1" spans="1:7" ht="27.95" customHeight="1" x14ac:dyDescent="0.3">
      <c r="A1" s="44" t="s">
        <v>338</v>
      </c>
      <c r="B1" s="45"/>
      <c r="C1" s="45"/>
      <c r="D1" s="45"/>
      <c r="E1" s="45"/>
      <c r="F1" s="45"/>
      <c r="G1" s="45"/>
    </row>
    <row r="2" spans="1:7" ht="18" customHeight="1" x14ac:dyDescent="0.25">
      <c r="A2" s="46" t="s">
        <v>339</v>
      </c>
      <c r="B2" s="45"/>
      <c r="C2" s="45"/>
      <c r="D2" s="45"/>
      <c r="E2" s="45"/>
      <c r="F2" s="45"/>
      <c r="G2" s="45"/>
    </row>
    <row r="3" spans="1:7" ht="20.100000000000001" customHeight="1" x14ac:dyDescent="0.25">
      <c r="A3" s="47" t="s">
        <v>64</v>
      </c>
      <c r="B3" s="47" t="s">
        <v>87</v>
      </c>
      <c r="C3" s="47" t="s">
        <v>340</v>
      </c>
      <c r="D3" s="47" t="s">
        <v>341</v>
      </c>
      <c r="E3" s="47" t="s">
        <v>342</v>
      </c>
      <c r="F3" s="47" t="s">
        <v>343</v>
      </c>
      <c r="G3" s="47" t="s">
        <v>344</v>
      </c>
    </row>
    <row r="4" spans="1:7" ht="18" customHeight="1" x14ac:dyDescent="0.25">
      <c r="A4" s="48"/>
      <c r="B4" s="48"/>
      <c r="C4" s="48"/>
      <c r="D4" s="48"/>
      <c r="E4" s="48"/>
      <c r="F4" s="49"/>
      <c r="G4" s="48"/>
    </row>
    <row r="5" spans="1:7" ht="18" customHeight="1" x14ac:dyDescent="0.25">
      <c r="A5" s="50"/>
      <c r="B5" s="50"/>
      <c r="C5" s="50"/>
      <c r="D5" s="50"/>
      <c r="E5" s="50"/>
      <c r="F5" s="51"/>
      <c r="G5" s="50"/>
    </row>
    <row r="6" spans="1:7" ht="18" customHeight="1" x14ac:dyDescent="0.25">
      <c r="A6" s="48"/>
      <c r="B6" s="48"/>
      <c r="C6" s="48"/>
      <c r="D6" s="48"/>
      <c r="E6" s="48"/>
      <c r="F6" s="49"/>
      <c r="G6" s="48"/>
    </row>
    <row r="7" spans="1:7" ht="18" customHeight="1" x14ac:dyDescent="0.25">
      <c r="A7" s="50"/>
      <c r="B7" s="50"/>
      <c r="C7" s="50"/>
      <c r="D7" s="50"/>
      <c r="E7" s="50"/>
      <c r="F7" s="51"/>
      <c r="G7" s="50"/>
    </row>
    <row r="8" spans="1:7" ht="18" customHeight="1" x14ac:dyDescent="0.25">
      <c r="A8" s="48"/>
      <c r="B8" s="48"/>
      <c r="C8" s="48"/>
      <c r="D8" s="48"/>
      <c r="E8" s="48"/>
      <c r="F8" s="49"/>
      <c r="G8" s="48"/>
    </row>
    <row r="9" spans="1:7" ht="18" customHeight="1" x14ac:dyDescent="0.25">
      <c r="A9" s="50"/>
      <c r="B9" s="50"/>
      <c r="C9" s="50"/>
      <c r="D9" s="50"/>
      <c r="E9" s="50"/>
      <c r="F9" s="51"/>
      <c r="G9" s="50"/>
    </row>
    <row r="10" spans="1:7" ht="18" customHeight="1" x14ac:dyDescent="0.25">
      <c r="A10" s="48"/>
      <c r="B10" s="48"/>
      <c r="C10" s="48"/>
      <c r="D10" s="48"/>
      <c r="E10" s="48"/>
      <c r="F10" s="49"/>
      <c r="G10" s="48"/>
    </row>
    <row r="11" spans="1:7" ht="18" customHeight="1" x14ac:dyDescent="0.25">
      <c r="A11" s="50"/>
      <c r="B11" s="50"/>
      <c r="C11" s="50"/>
      <c r="D11" s="50"/>
      <c r="E11" s="50"/>
      <c r="F11" s="51"/>
      <c r="G11" s="50"/>
    </row>
    <row r="12" spans="1:7" ht="18" customHeight="1" x14ac:dyDescent="0.25">
      <c r="A12" s="48"/>
      <c r="B12" s="48"/>
      <c r="C12" s="48"/>
      <c r="D12" s="48"/>
      <c r="E12" s="48"/>
      <c r="F12" s="49"/>
      <c r="G12" s="48"/>
    </row>
    <row r="13" spans="1:7" ht="18" customHeight="1" x14ac:dyDescent="0.25">
      <c r="A13" s="50"/>
      <c r="B13" s="50"/>
      <c r="C13" s="50"/>
      <c r="D13" s="50"/>
      <c r="E13" s="50"/>
      <c r="F13" s="51"/>
      <c r="G13" s="50"/>
    </row>
    <row r="14" spans="1:7" ht="18" customHeight="1" x14ac:dyDescent="0.25">
      <c r="A14" s="48"/>
      <c r="B14" s="48"/>
      <c r="C14" s="48"/>
      <c r="D14" s="48"/>
      <c r="E14" s="48"/>
      <c r="F14" s="49"/>
      <c r="G14" s="48"/>
    </row>
    <row r="15" spans="1:7" ht="18" customHeight="1" x14ac:dyDescent="0.25">
      <c r="A15" s="50"/>
      <c r="B15" s="50"/>
      <c r="C15" s="50"/>
      <c r="D15" s="50"/>
      <c r="E15" s="50"/>
      <c r="F15" s="51"/>
      <c r="G15" s="50"/>
    </row>
    <row r="16" spans="1:7" ht="18" customHeight="1" x14ac:dyDescent="0.25">
      <c r="A16" s="48"/>
      <c r="B16" s="48"/>
      <c r="C16" s="48"/>
      <c r="D16" s="48"/>
      <c r="E16" s="48"/>
      <c r="F16" s="49"/>
      <c r="G16" s="48"/>
    </row>
    <row r="17" spans="1:7" ht="18" customHeight="1" x14ac:dyDescent="0.25">
      <c r="A17" s="50"/>
      <c r="B17" s="50"/>
      <c r="C17" s="50"/>
      <c r="D17" s="50"/>
      <c r="E17" s="50"/>
      <c r="F17" s="51"/>
      <c r="G17" s="50"/>
    </row>
    <row r="18" spans="1:7" ht="18" customHeight="1" x14ac:dyDescent="0.25">
      <c r="A18" s="48"/>
      <c r="B18" s="48"/>
      <c r="C18" s="48"/>
      <c r="D18" s="48"/>
      <c r="E18" s="48"/>
      <c r="F18" s="49"/>
      <c r="G18" s="48"/>
    </row>
    <row r="19" spans="1:7" ht="18" customHeight="1" x14ac:dyDescent="0.25">
      <c r="A19" s="50"/>
      <c r="B19" s="50"/>
      <c r="C19" s="50"/>
      <c r="D19" s="50"/>
      <c r="E19" s="50"/>
      <c r="F19" s="51"/>
      <c r="G19" s="50"/>
    </row>
    <row r="20" spans="1:7" ht="18" customHeight="1" x14ac:dyDescent="0.25">
      <c r="A20" s="48"/>
      <c r="B20" s="48"/>
      <c r="C20" s="48"/>
      <c r="D20" s="48"/>
      <c r="E20" s="48"/>
      <c r="F20" s="49"/>
      <c r="G20" s="48"/>
    </row>
    <row r="21" spans="1:7" ht="18" customHeight="1" x14ac:dyDescent="0.25">
      <c r="A21" s="50"/>
      <c r="B21" s="50"/>
      <c r="C21" s="50"/>
      <c r="D21" s="50"/>
      <c r="E21" s="50"/>
      <c r="F21" s="51"/>
      <c r="G21" s="50"/>
    </row>
    <row r="22" spans="1:7" ht="18" customHeight="1" x14ac:dyDescent="0.25">
      <c r="A22" s="48"/>
      <c r="B22" s="48"/>
      <c r="C22" s="48"/>
      <c r="D22" s="48"/>
      <c r="E22" s="48"/>
      <c r="F22" s="49"/>
      <c r="G22" s="48"/>
    </row>
    <row r="23" spans="1:7" ht="18" customHeight="1" x14ac:dyDescent="0.25">
      <c r="A23" s="50"/>
      <c r="B23" s="50"/>
      <c r="C23" s="50"/>
      <c r="D23" s="50"/>
      <c r="E23" s="50"/>
      <c r="F23" s="51"/>
      <c r="G23" s="50"/>
    </row>
    <row r="24" spans="1:7" ht="18" customHeight="1" x14ac:dyDescent="0.25">
      <c r="A24" s="48"/>
      <c r="B24" s="48"/>
      <c r="C24" s="48"/>
      <c r="D24" s="48"/>
      <c r="E24" s="48"/>
      <c r="F24" s="49"/>
      <c r="G24" s="48"/>
    </row>
    <row r="25" spans="1:7" ht="18" customHeight="1" x14ac:dyDescent="0.25">
      <c r="A25" s="50"/>
      <c r="B25" s="50"/>
      <c r="C25" s="50"/>
      <c r="D25" s="50"/>
      <c r="E25" s="50"/>
      <c r="F25" s="51"/>
      <c r="G25" s="50"/>
    </row>
    <row r="26" spans="1:7" ht="18" customHeight="1" x14ac:dyDescent="0.25">
      <c r="A26" s="48"/>
      <c r="B26" s="48"/>
      <c r="C26" s="48"/>
      <c r="D26" s="48"/>
      <c r="E26" s="48"/>
      <c r="F26" s="49"/>
      <c r="G26" s="48"/>
    </row>
    <row r="27" spans="1:7" ht="18" customHeight="1" x14ac:dyDescent="0.25">
      <c r="A27" s="50"/>
      <c r="B27" s="50"/>
      <c r="C27" s="50"/>
      <c r="D27" s="50"/>
      <c r="E27" s="50"/>
      <c r="F27" s="51"/>
      <c r="G27" s="50"/>
    </row>
    <row r="28" spans="1:7" ht="18" customHeight="1" x14ac:dyDescent="0.25">
      <c r="A28" s="48"/>
      <c r="B28" s="48"/>
      <c r="C28" s="48"/>
      <c r="D28" s="48"/>
      <c r="E28" s="48"/>
      <c r="F28" s="49"/>
      <c r="G28" s="48"/>
    </row>
    <row r="29" spans="1:7" ht="18" customHeight="1" x14ac:dyDescent="0.25">
      <c r="A29" s="50"/>
      <c r="B29" s="50"/>
      <c r="C29" s="50"/>
      <c r="D29" s="50"/>
      <c r="E29" s="50"/>
      <c r="F29" s="51"/>
      <c r="G29" s="50"/>
    </row>
    <row r="30" spans="1:7" ht="18" customHeight="1" x14ac:dyDescent="0.25">
      <c r="A30" s="48"/>
      <c r="B30" s="48"/>
      <c r="C30" s="48"/>
      <c r="D30" s="48"/>
      <c r="E30" s="48"/>
      <c r="F30" s="49"/>
      <c r="G30" s="48"/>
    </row>
    <row r="31" spans="1:7" ht="18" customHeight="1" x14ac:dyDescent="0.25">
      <c r="A31" s="50"/>
      <c r="B31" s="50"/>
      <c r="C31" s="50"/>
      <c r="D31" s="50"/>
      <c r="E31" s="50"/>
      <c r="F31" s="51"/>
      <c r="G31" s="50"/>
    </row>
    <row r="32" spans="1:7" ht="18" customHeight="1" x14ac:dyDescent="0.25">
      <c r="A32" s="48"/>
      <c r="B32" s="48"/>
      <c r="C32" s="48"/>
      <c r="D32" s="48"/>
      <c r="E32" s="48"/>
      <c r="F32" s="49"/>
      <c r="G32" s="48"/>
    </row>
    <row r="33" spans="1:7" ht="18" customHeight="1" x14ac:dyDescent="0.25">
      <c r="A33" s="50"/>
      <c r="B33" s="50"/>
      <c r="C33" s="50"/>
      <c r="D33" s="50"/>
      <c r="E33" s="50"/>
      <c r="F33" s="51"/>
      <c r="G33" s="50"/>
    </row>
    <row r="34" spans="1:7" ht="18" customHeight="1" x14ac:dyDescent="0.25">
      <c r="A34" s="48"/>
      <c r="B34" s="48"/>
      <c r="C34" s="48"/>
      <c r="D34" s="48"/>
      <c r="E34" s="48"/>
      <c r="F34" s="49"/>
      <c r="G34" s="48"/>
    </row>
    <row r="35" spans="1:7" ht="18" customHeight="1" x14ac:dyDescent="0.25">
      <c r="A35" s="50"/>
      <c r="B35" s="50"/>
      <c r="C35" s="50"/>
      <c r="D35" s="50"/>
      <c r="E35" s="50"/>
      <c r="F35" s="51"/>
      <c r="G35" s="50"/>
    </row>
    <row r="36" spans="1:7" ht="18" customHeight="1" x14ac:dyDescent="0.25">
      <c r="A36" s="48"/>
      <c r="B36" s="48"/>
      <c r="C36" s="48"/>
      <c r="D36" s="48"/>
      <c r="E36" s="48"/>
      <c r="F36" s="49"/>
      <c r="G36" s="48"/>
    </row>
    <row r="37" spans="1:7" ht="18" customHeight="1" x14ac:dyDescent="0.25">
      <c r="A37" s="50"/>
      <c r="B37" s="50"/>
      <c r="C37" s="50"/>
      <c r="D37" s="50"/>
      <c r="E37" s="50"/>
      <c r="F37" s="51"/>
      <c r="G37" s="50"/>
    </row>
    <row r="38" spans="1:7" ht="18" customHeight="1" x14ac:dyDescent="0.25">
      <c r="A38" s="48"/>
      <c r="B38" s="48"/>
      <c r="C38" s="48"/>
      <c r="D38" s="48"/>
      <c r="E38" s="48"/>
      <c r="F38" s="49"/>
      <c r="G38" s="48"/>
    </row>
    <row r="39" spans="1:7" ht="18" customHeight="1" x14ac:dyDescent="0.25">
      <c r="A39" s="50"/>
      <c r="B39" s="50"/>
      <c r="C39" s="50"/>
      <c r="D39" s="50"/>
      <c r="E39" s="50"/>
      <c r="F39" s="51"/>
      <c r="G39" s="50"/>
    </row>
    <row r="40" spans="1:7" ht="18" customHeight="1" x14ac:dyDescent="0.25">
      <c r="A40" s="48"/>
      <c r="B40" s="48"/>
      <c r="C40" s="48"/>
      <c r="D40" s="48"/>
      <c r="E40" s="48"/>
      <c r="F40" s="49"/>
      <c r="G40" s="48"/>
    </row>
    <row r="41" spans="1:7" ht="18" customHeight="1" x14ac:dyDescent="0.25">
      <c r="A41" s="50"/>
      <c r="B41" s="50"/>
      <c r="C41" s="50"/>
      <c r="D41" s="50"/>
      <c r="E41" s="50"/>
      <c r="F41" s="51"/>
      <c r="G41" s="50"/>
    </row>
    <row r="42" spans="1:7" ht="18" customHeight="1" x14ac:dyDescent="0.25">
      <c r="A42" s="48"/>
      <c r="B42" s="48"/>
      <c r="C42" s="48"/>
      <c r="D42" s="48"/>
      <c r="E42" s="48"/>
      <c r="F42" s="49"/>
      <c r="G42" s="48"/>
    </row>
    <row r="43" spans="1:7" ht="18" customHeight="1" x14ac:dyDescent="0.25">
      <c r="A43" s="50"/>
      <c r="B43" s="50"/>
      <c r="C43" s="50"/>
      <c r="D43" s="50"/>
      <c r="E43" s="50"/>
      <c r="F43" s="51"/>
      <c r="G43" s="50"/>
    </row>
    <row r="44" spans="1:7" ht="18" customHeight="1" x14ac:dyDescent="0.25">
      <c r="A44" s="48"/>
      <c r="B44" s="48"/>
      <c r="C44" s="48"/>
      <c r="D44" s="48"/>
      <c r="E44" s="48"/>
      <c r="F44" s="49"/>
      <c r="G44" s="48"/>
    </row>
    <row r="45" spans="1:7" ht="18" customHeight="1" x14ac:dyDescent="0.25">
      <c r="A45" s="50"/>
      <c r="B45" s="50"/>
      <c r="C45" s="50"/>
      <c r="D45" s="50"/>
      <c r="E45" s="50"/>
      <c r="F45" s="51"/>
      <c r="G45" s="50"/>
    </row>
    <row r="46" spans="1:7" ht="18" customHeight="1" x14ac:dyDescent="0.25">
      <c r="A46" s="48"/>
      <c r="B46" s="48"/>
      <c r="C46" s="48"/>
      <c r="D46" s="48"/>
      <c r="E46" s="48"/>
      <c r="F46" s="49"/>
      <c r="G46" s="48"/>
    </row>
    <row r="47" spans="1:7" ht="18" customHeight="1" x14ac:dyDescent="0.25">
      <c r="A47" s="50"/>
      <c r="B47" s="50"/>
      <c r="C47" s="50"/>
      <c r="D47" s="50"/>
      <c r="E47" s="50"/>
      <c r="F47" s="51"/>
      <c r="G47" s="50"/>
    </row>
    <row r="48" spans="1:7" ht="18" customHeight="1" x14ac:dyDescent="0.25">
      <c r="A48" s="48"/>
      <c r="B48" s="48"/>
      <c r="C48" s="48"/>
      <c r="D48" s="48"/>
      <c r="E48" s="48"/>
      <c r="F48" s="49"/>
      <c r="G48" s="48"/>
    </row>
    <row r="49" spans="1:7" ht="18" customHeight="1" x14ac:dyDescent="0.25">
      <c r="A49" s="50"/>
      <c r="B49" s="50"/>
      <c r="C49" s="50"/>
      <c r="D49" s="50"/>
      <c r="E49" s="50"/>
      <c r="F49" s="51"/>
      <c r="G49" s="50"/>
    </row>
    <row r="50" spans="1:7" ht="18" customHeight="1" x14ac:dyDescent="0.25">
      <c r="A50" s="48"/>
      <c r="B50" s="48"/>
      <c r="C50" s="48"/>
      <c r="D50" s="48"/>
      <c r="E50" s="48"/>
      <c r="F50" s="49"/>
      <c r="G50" s="48"/>
    </row>
    <row r="51" spans="1:7" ht="18" customHeight="1" x14ac:dyDescent="0.25">
      <c r="A51" s="50"/>
      <c r="B51" s="50"/>
      <c r="C51" s="50"/>
      <c r="D51" s="50"/>
      <c r="E51" s="50"/>
      <c r="F51" s="51"/>
      <c r="G51" s="50"/>
    </row>
    <row r="52" spans="1:7" ht="18" customHeight="1" x14ac:dyDescent="0.25">
      <c r="A52" s="48"/>
      <c r="B52" s="48"/>
      <c r="C52" s="48"/>
      <c r="D52" s="48"/>
      <c r="E52" s="48"/>
      <c r="F52" s="49"/>
      <c r="G52" s="48"/>
    </row>
    <row r="53" spans="1:7" ht="18" customHeight="1" x14ac:dyDescent="0.25">
      <c r="A53" s="50"/>
      <c r="B53" s="50"/>
      <c r="C53" s="50"/>
      <c r="D53" s="50"/>
      <c r="E53" s="50"/>
      <c r="F53" s="51"/>
      <c r="G53" s="50"/>
    </row>
    <row r="54" spans="1:7" ht="18" customHeight="1" x14ac:dyDescent="0.25">
      <c r="A54" s="48"/>
      <c r="B54" s="48"/>
      <c r="C54" s="48"/>
      <c r="D54" s="48"/>
      <c r="E54" s="48"/>
      <c r="F54" s="49"/>
      <c r="G54" s="48"/>
    </row>
    <row r="55" spans="1:7" ht="18" customHeight="1" x14ac:dyDescent="0.25">
      <c r="A55" s="50"/>
      <c r="B55" s="50"/>
      <c r="C55" s="50"/>
      <c r="D55" s="50"/>
      <c r="E55" s="50"/>
      <c r="F55" s="51"/>
      <c r="G55" s="50"/>
    </row>
    <row r="56" spans="1:7" ht="18" customHeight="1" x14ac:dyDescent="0.25">
      <c r="A56" s="48"/>
      <c r="B56" s="48"/>
      <c r="C56" s="48"/>
      <c r="D56" s="48"/>
      <c r="E56" s="48"/>
      <c r="F56" s="49"/>
      <c r="G56" s="48"/>
    </row>
    <row r="57" spans="1:7" ht="18" customHeight="1" x14ac:dyDescent="0.25">
      <c r="A57" s="50"/>
      <c r="B57" s="50"/>
      <c r="C57" s="50"/>
      <c r="D57" s="50"/>
      <c r="E57" s="50"/>
      <c r="F57" s="51"/>
      <c r="G57" s="50"/>
    </row>
    <row r="58" spans="1:7" ht="18" customHeight="1" x14ac:dyDescent="0.25">
      <c r="A58" s="48"/>
      <c r="B58" s="48"/>
      <c r="C58" s="48"/>
      <c r="D58" s="48"/>
      <c r="E58" s="48"/>
      <c r="F58" s="49"/>
      <c r="G58" s="48"/>
    </row>
    <row r="59" spans="1:7" ht="18" customHeight="1" x14ac:dyDescent="0.25">
      <c r="A59" s="50"/>
      <c r="B59" s="50"/>
      <c r="C59" s="50"/>
      <c r="D59" s="50"/>
      <c r="E59" s="50"/>
      <c r="F59" s="51"/>
      <c r="G59" s="50"/>
    </row>
    <row r="60" spans="1:7" ht="18" customHeight="1" x14ac:dyDescent="0.25">
      <c r="A60" s="48"/>
      <c r="B60" s="48"/>
      <c r="C60" s="48"/>
      <c r="D60" s="48"/>
      <c r="E60" s="48"/>
      <c r="F60" s="49"/>
      <c r="G60" s="48"/>
    </row>
    <row r="61" spans="1:7" ht="18" customHeight="1" x14ac:dyDescent="0.25">
      <c r="A61" s="50"/>
      <c r="B61" s="50"/>
      <c r="C61" s="50"/>
      <c r="D61" s="50"/>
      <c r="E61" s="50"/>
      <c r="F61" s="51"/>
      <c r="G61" s="50"/>
    </row>
    <row r="62" spans="1:7" ht="18" customHeight="1" x14ac:dyDescent="0.25">
      <c r="A62" s="48"/>
      <c r="B62" s="48"/>
      <c r="C62" s="48"/>
      <c r="D62" s="48"/>
      <c r="E62" s="48"/>
      <c r="F62" s="49"/>
      <c r="G62" s="48"/>
    </row>
    <row r="63" spans="1:7" ht="18" customHeight="1" x14ac:dyDescent="0.25">
      <c r="A63" s="50"/>
      <c r="B63" s="50"/>
      <c r="C63" s="50"/>
      <c r="D63" s="50"/>
      <c r="E63" s="50"/>
      <c r="F63" s="51"/>
      <c r="G63" s="50"/>
    </row>
    <row r="64" spans="1:7" ht="18" customHeight="1" x14ac:dyDescent="0.25">
      <c r="A64" s="48"/>
      <c r="B64" s="48"/>
      <c r="C64" s="48"/>
      <c r="D64" s="48"/>
      <c r="E64" s="48"/>
      <c r="F64" s="49"/>
      <c r="G64" s="48"/>
    </row>
    <row r="65" spans="1:7" ht="18" customHeight="1" x14ac:dyDescent="0.25">
      <c r="A65" s="50"/>
      <c r="B65" s="50"/>
      <c r="C65" s="50"/>
      <c r="D65" s="50"/>
      <c r="E65" s="50"/>
      <c r="F65" s="51"/>
      <c r="G65" s="50"/>
    </row>
    <row r="66" spans="1:7" ht="18" customHeight="1" x14ac:dyDescent="0.25">
      <c r="A66" s="48"/>
      <c r="B66" s="48"/>
      <c r="C66" s="48"/>
      <c r="D66" s="48"/>
      <c r="E66" s="48"/>
      <c r="F66" s="49"/>
      <c r="G66" s="48"/>
    </row>
    <row r="67" spans="1:7" ht="18" customHeight="1" x14ac:dyDescent="0.25">
      <c r="A67" s="50"/>
      <c r="B67" s="50"/>
      <c r="C67" s="50"/>
      <c r="D67" s="50"/>
      <c r="E67" s="50"/>
      <c r="F67" s="51"/>
      <c r="G67" s="50"/>
    </row>
    <row r="68" spans="1:7" ht="18" customHeight="1" x14ac:dyDescent="0.25">
      <c r="A68" s="48"/>
      <c r="B68" s="48"/>
      <c r="C68" s="48"/>
      <c r="D68" s="48"/>
      <c r="E68" s="48"/>
      <c r="F68" s="49"/>
      <c r="G68" s="48"/>
    </row>
    <row r="69" spans="1:7" ht="18" customHeight="1" x14ac:dyDescent="0.25">
      <c r="A69" s="50"/>
      <c r="B69" s="50"/>
      <c r="C69" s="50"/>
      <c r="D69" s="50"/>
      <c r="E69" s="50"/>
      <c r="F69" s="51"/>
      <c r="G69" s="50"/>
    </row>
    <row r="70" spans="1:7" ht="18" customHeight="1" x14ac:dyDescent="0.25">
      <c r="A70" s="48"/>
      <c r="B70" s="48"/>
      <c r="C70" s="48"/>
      <c r="D70" s="48"/>
      <c r="E70" s="48"/>
      <c r="F70" s="49"/>
      <c r="G70" s="48"/>
    </row>
    <row r="71" spans="1:7" ht="18" customHeight="1" x14ac:dyDescent="0.25">
      <c r="A71" s="50"/>
      <c r="B71" s="50"/>
      <c r="C71" s="50"/>
      <c r="D71" s="50"/>
      <c r="E71" s="50"/>
      <c r="F71" s="51"/>
      <c r="G71" s="50"/>
    </row>
    <row r="72" spans="1:7" ht="18" customHeight="1" x14ac:dyDescent="0.25">
      <c r="A72" s="48"/>
      <c r="B72" s="48"/>
      <c r="C72" s="48"/>
      <c r="D72" s="48"/>
      <c r="E72" s="48"/>
      <c r="F72" s="49"/>
      <c r="G72" s="48"/>
    </row>
    <row r="73" spans="1:7" ht="18" customHeight="1" x14ac:dyDescent="0.25">
      <c r="A73" s="50"/>
      <c r="B73" s="50"/>
      <c r="C73" s="50"/>
      <c r="D73" s="50"/>
      <c r="E73" s="50"/>
      <c r="F73" s="51"/>
      <c r="G73" s="50"/>
    </row>
    <row r="74" spans="1:7" ht="18" customHeight="1" x14ac:dyDescent="0.25">
      <c r="A74" s="48"/>
      <c r="B74" s="48"/>
      <c r="C74" s="48"/>
      <c r="D74" s="48"/>
      <c r="E74" s="48"/>
      <c r="F74" s="49"/>
      <c r="G74" s="48"/>
    </row>
    <row r="75" spans="1:7" ht="18" customHeight="1" x14ac:dyDescent="0.25">
      <c r="A75" s="50"/>
      <c r="B75" s="50"/>
      <c r="C75" s="50"/>
      <c r="D75" s="50"/>
      <c r="E75" s="50"/>
      <c r="F75" s="51"/>
      <c r="G75" s="50"/>
    </row>
    <row r="76" spans="1:7" ht="18" customHeight="1" x14ac:dyDescent="0.25">
      <c r="A76" s="48"/>
      <c r="B76" s="48"/>
      <c r="C76" s="48"/>
      <c r="D76" s="48"/>
      <c r="E76" s="48"/>
      <c r="F76" s="49"/>
      <c r="G76" s="48"/>
    </row>
    <row r="77" spans="1:7" ht="18" customHeight="1" x14ac:dyDescent="0.25">
      <c r="A77" s="50"/>
      <c r="B77" s="50"/>
      <c r="C77" s="50"/>
      <c r="D77" s="50"/>
      <c r="E77" s="50"/>
      <c r="F77" s="51"/>
      <c r="G77" s="50"/>
    </row>
    <row r="78" spans="1:7" ht="18" customHeight="1" x14ac:dyDescent="0.25">
      <c r="A78" s="48"/>
      <c r="B78" s="48"/>
      <c r="C78" s="48"/>
      <c r="D78" s="48"/>
      <c r="E78" s="48"/>
      <c r="F78" s="49"/>
      <c r="G78" s="48"/>
    </row>
    <row r="79" spans="1:7" ht="18" customHeight="1" x14ac:dyDescent="0.25">
      <c r="A79" s="50"/>
      <c r="B79" s="50"/>
      <c r="C79" s="50"/>
      <c r="D79" s="50"/>
      <c r="E79" s="50"/>
      <c r="F79" s="51"/>
      <c r="G79" s="50"/>
    </row>
    <row r="80" spans="1:7" ht="18" customHeight="1" x14ac:dyDescent="0.25">
      <c r="A80" s="48"/>
      <c r="B80" s="48"/>
      <c r="C80" s="48"/>
      <c r="D80" s="48"/>
      <c r="E80" s="48"/>
      <c r="F80" s="49"/>
      <c r="G80" s="48"/>
    </row>
    <row r="81" spans="1:7" ht="18" customHeight="1" x14ac:dyDescent="0.25">
      <c r="A81" s="50"/>
      <c r="B81" s="50"/>
      <c r="C81" s="50"/>
      <c r="D81" s="50"/>
      <c r="E81" s="50"/>
      <c r="F81" s="51"/>
      <c r="G81" s="50"/>
    </row>
    <row r="82" spans="1:7" ht="18" customHeight="1" x14ac:dyDescent="0.25">
      <c r="A82" s="48"/>
      <c r="B82" s="48"/>
      <c r="C82" s="48"/>
      <c r="D82" s="48"/>
      <c r="E82" s="48"/>
      <c r="F82" s="49"/>
      <c r="G82" s="48"/>
    </row>
    <row r="83" spans="1:7" ht="18" customHeight="1" x14ac:dyDescent="0.25">
      <c r="A83" s="50"/>
      <c r="B83" s="50"/>
      <c r="C83" s="50"/>
      <c r="D83" s="50"/>
      <c r="E83" s="50"/>
      <c r="F83" s="51"/>
      <c r="G83" s="50"/>
    </row>
    <row r="84" spans="1:7" ht="18" customHeight="1" x14ac:dyDescent="0.25">
      <c r="A84" s="48"/>
      <c r="B84" s="48"/>
      <c r="C84" s="48"/>
      <c r="D84" s="48"/>
      <c r="E84" s="48"/>
      <c r="F84" s="49"/>
      <c r="G84" s="48"/>
    </row>
    <row r="85" spans="1:7" ht="18" customHeight="1" x14ac:dyDescent="0.25">
      <c r="A85" s="50"/>
      <c r="B85" s="50"/>
      <c r="C85" s="50"/>
      <c r="D85" s="50"/>
      <c r="E85" s="50"/>
      <c r="F85" s="51"/>
      <c r="G85" s="50"/>
    </row>
    <row r="86" spans="1:7" ht="18" customHeight="1" x14ac:dyDescent="0.25">
      <c r="A86" s="48"/>
      <c r="B86" s="48"/>
      <c r="C86" s="48"/>
      <c r="D86" s="48"/>
      <c r="E86" s="48"/>
      <c r="F86" s="49"/>
      <c r="G86" s="48"/>
    </row>
    <row r="87" spans="1:7" ht="18" customHeight="1" x14ac:dyDescent="0.25">
      <c r="A87" s="50"/>
      <c r="B87" s="50"/>
      <c r="C87" s="50"/>
      <c r="D87" s="50"/>
      <c r="E87" s="50"/>
      <c r="F87" s="51"/>
      <c r="G87" s="50"/>
    </row>
    <row r="88" spans="1:7" ht="18" customHeight="1" x14ac:dyDescent="0.25">
      <c r="A88" s="48"/>
      <c r="B88" s="48"/>
      <c r="C88" s="48"/>
      <c r="D88" s="48"/>
      <c r="E88" s="48"/>
      <c r="F88" s="49"/>
      <c r="G88" s="48"/>
    </row>
    <row r="89" spans="1:7" ht="18" customHeight="1" x14ac:dyDescent="0.25">
      <c r="A89" s="50"/>
      <c r="B89" s="50"/>
      <c r="C89" s="50"/>
      <c r="D89" s="50"/>
      <c r="E89" s="50"/>
      <c r="F89" s="51"/>
      <c r="G89" s="50"/>
    </row>
    <row r="90" spans="1:7" ht="18" customHeight="1" x14ac:dyDescent="0.25">
      <c r="A90" s="48"/>
      <c r="B90" s="48"/>
      <c r="C90" s="48"/>
      <c r="D90" s="48"/>
      <c r="E90" s="48"/>
      <c r="F90" s="49"/>
      <c r="G90" s="48"/>
    </row>
    <row r="91" spans="1:7" ht="18" customHeight="1" x14ac:dyDescent="0.25">
      <c r="A91" s="50"/>
      <c r="B91" s="50"/>
      <c r="C91" s="50"/>
      <c r="D91" s="50"/>
      <c r="E91" s="50"/>
      <c r="F91" s="51"/>
      <c r="G91" s="50"/>
    </row>
    <row r="92" spans="1:7" ht="18" customHeight="1" x14ac:dyDescent="0.25">
      <c r="A92" s="48"/>
      <c r="B92" s="48"/>
      <c r="C92" s="48"/>
      <c r="D92" s="48"/>
      <c r="E92" s="48"/>
      <c r="F92" s="49"/>
      <c r="G92" s="48"/>
    </row>
    <row r="93" spans="1:7" ht="18" customHeight="1" x14ac:dyDescent="0.25">
      <c r="A93" s="50"/>
      <c r="B93" s="50"/>
      <c r="C93" s="50"/>
      <c r="D93" s="50"/>
      <c r="E93" s="50"/>
      <c r="F93" s="51"/>
      <c r="G93" s="50"/>
    </row>
    <row r="94" spans="1:7" ht="18" customHeight="1" x14ac:dyDescent="0.25">
      <c r="A94" s="48"/>
      <c r="B94" s="48"/>
      <c r="C94" s="48"/>
      <c r="D94" s="48"/>
      <c r="E94" s="48"/>
      <c r="F94" s="49"/>
      <c r="G94" s="48"/>
    </row>
    <row r="95" spans="1:7" ht="18" customHeight="1" x14ac:dyDescent="0.25">
      <c r="A95" s="50"/>
      <c r="B95" s="50"/>
      <c r="C95" s="50"/>
      <c r="D95" s="50"/>
      <c r="E95" s="50"/>
      <c r="F95" s="51"/>
      <c r="G95" s="50"/>
    </row>
    <row r="96" spans="1:7" ht="18" customHeight="1" x14ac:dyDescent="0.25">
      <c r="A96" s="48"/>
      <c r="B96" s="48"/>
      <c r="C96" s="48"/>
      <c r="D96" s="48"/>
      <c r="E96" s="48"/>
      <c r="F96" s="49"/>
      <c r="G96" s="48"/>
    </row>
    <row r="97" spans="1:7" ht="18" customHeight="1" x14ac:dyDescent="0.25">
      <c r="A97" s="50"/>
      <c r="B97" s="50"/>
      <c r="C97" s="50"/>
      <c r="D97" s="50"/>
      <c r="E97" s="50"/>
      <c r="F97" s="51"/>
      <c r="G97" s="50"/>
    </row>
    <row r="98" spans="1:7" ht="18" customHeight="1" x14ac:dyDescent="0.25">
      <c r="A98" s="48"/>
      <c r="B98" s="48"/>
      <c r="C98" s="48"/>
      <c r="D98" s="48"/>
      <c r="E98" s="48"/>
      <c r="F98" s="49"/>
      <c r="G98" s="48"/>
    </row>
    <row r="99" spans="1:7" ht="18" customHeight="1" x14ac:dyDescent="0.25">
      <c r="A99" s="50"/>
      <c r="B99" s="50"/>
      <c r="C99" s="50"/>
      <c r="D99" s="50"/>
      <c r="E99" s="50"/>
      <c r="F99" s="51"/>
      <c r="G99" s="50"/>
    </row>
    <row r="100" spans="1:7" ht="18" customHeight="1" x14ac:dyDescent="0.25">
      <c r="A100" s="48"/>
      <c r="B100" s="48"/>
      <c r="C100" s="48"/>
      <c r="D100" s="48"/>
      <c r="E100" s="48"/>
      <c r="F100" s="49"/>
      <c r="G100" s="48"/>
    </row>
    <row r="101" spans="1:7" ht="18" customHeight="1" x14ac:dyDescent="0.25">
      <c r="A101" s="50"/>
      <c r="B101" s="50"/>
      <c r="C101" s="50"/>
      <c r="D101" s="50"/>
      <c r="E101" s="50"/>
      <c r="F101" s="51"/>
      <c r="G101" s="50"/>
    </row>
    <row r="102" spans="1:7" ht="18" customHeight="1" x14ac:dyDescent="0.25">
      <c r="A102" s="48"/>
      <c r="B102" s="48"/>
      <c r="C102" s="48"/>
      <c r="D102" s="48"/>
      <c r="E102" s="48"/>
      <c r="F102" s="49"/>
      <c r="G102" s="48"/>
    </row>
    <row r="103" spans="1:7" ht="18" customHeight="1" x14ac:dyDescent="0.25">
      <c r="A103" s="50"/>
      <c r="B103" s="50"/>
      <c r="C103" s="50"/>
      <c r="D103" s="50"/>
      <c r="E103" s="50"/>
      <c r="F103" s="51"/>
      <c r="G103" s="50"/>
    </row>
    <row r="104" spans="1:7" ht="18" customHeight="1" x14ac:dyDescent="0.25">
      <c r="A104" s="48"/>
      <c r="B104" s="48"/>
      <c r="C104" s="48"/>
      <c r="D104" s="48"/>
      <c r="E104" s="48"/>
      <c r="F104" s="49"/>
      <c r="G104" s="48"/>
    </row>
    <row r="105" spans="1:7" ht="18" customHeight="1" x14ac:dyDescent="0.25">
      <c r="A105" s="50"/>
      <c r="B105" s="50"/>
      <c r="C105" s="50"/>
      <c r="D105" s="50"/>
      <c r="E105" s="50"/>
      <c r="F105" s="51"/>
      <c r="G105" s="50"/>
    </row>
    <row r="106" spans="1:7" ht="18" customHeight="1" x14ac:dyDescent="0.25">
      <c r="A106" s="48"/>
      <c r="B106" s="48"/>
      <c r="C106" s="48"/>
      <c r="D106" s="48"/>
      <c r="E106" s="48"/>
      <c r="F106" s="49"/>
      <c r="G106" s="48"/>
    </row>
    <row r="107" spans="1:7" ht="18" customHeight="1" x14ac:dyDescent="0.25">
      <c r="A107" s="50"/>
      <c r="B107" s="50"/>
      <c r="C107" s="50"/>
      <c r="D107" s="50"/>
      <c r="E107" s="50"/>
      <c r="F107" s="51"/>
      <c r="G107" s="50"/>
    </row>
    <row r="108" spans="1:7" ht="18" customHeight="1" x14ac:dyDescent="0.25">
      <c r="A108" s="48"/>
      <c r="B108" s="48"/>
      <c r="C108" s="48"/>
      <c r="D108" s="48"/>
      <c r="E108" s="48"/>
      <c r="F108" s="49"/>
      <c r="G108" s="48"/>
    </row>
    <row r="109" spans="1:7" ht="18" customHeight="1" x14ac:dyDescent="0.25">
      <c r="A109" s="50"/>
      <c r="B109" s="50"/>
      <c r="C109" s="50"/>
      <c r="D109" s="50"/>
      <c r="E109" s="50"/>
      <c r="F109" s="51"/>
      <c r="G109" s="50"/>
    </row>
    <row r="110" spans="1:7" ht="18" customHeight="1" x14ac:dyDescent="0.25">
      <c r="A110" s="48"/>
      <c r="B110" s="48"/>
      <c r="C110" s="48"/>
      <c r="D110" s="48"/>
      <c r="E110" s="48"/>
      <c r="F110" s="49"/>
      <c r="G110" s="48"/>
    </row>
    <row r="111" spans="1:7" ht="18" customHeight="1" x14ac:dyDescent="0.25">
      <c r="A111" s="50"/>
      <c r="B111" s="50"/>
      <c r="C111" s="50"/>
      <c r="D111" s="50"/>
      <c r="E111" s="50"/>
      <c r="F111" s="51"/>
      <c r="G111" s="50"/>
    </row>
    <row r="112" spans="1:7" ht="18" customHeight="1" x14ac:dyDescent="0.25">
      <c r="A112" s="48"/>
      <c r="B112" s="48"/>
      <c r="C112" s="48"/>
      <c r="D112" s="48"/>
      <c r="E112" s="48"/>
      <c r="F112" s="49"/>
      <c r="G112" s="48"/>
    </row>
    <row r="113" spans="1:7" ht="18" customHeight="1" x14ac:dyDescent="0.25">
      <c r="A113" s="50"/>
      <c r="B113" s="50"/>
      <c r="C113" s="50"/>
      <c r="D113" s="50"/>
      <c r="E113" s="50"/>
      <c r="F113" s="51"/>
      <c r="G113" s="50"/>
    </row>
    <row r="114" spans="1:7" ht="18" customHeight="1" x14ac:dyDescent="0.25">
      <c r="A114" s="48"/>
      <c r="B114" s="48"/>
      <c r="C114" s="48"/>
      <c r="D114" s="48"/>
      <c r="E114" s="48"/>
      <c r="F114" s="49"/>
      <c r="G114" s="48"/>
    </row>
    <row r="115" spans="1:7" ht="18" customHeight="1" x14ac:dyDescent="0.25">
      <c r="A115" s="50"/>
      <c r="B115" s="50"/>
      <c r="C115" s="50"/>
      <c r="D115" s="50"/>
      <c r="E115" s="50"/>
      <c r="F115" s="51"/>
      <c r="G115" s="50"/>
    </row>
    <row r="116" spans="1:7" ht="18" customHeight="1" x14ac:dyDescent="0.25">
      <c r="A116" s="48"/>
      <c r="B116" s="48"/>
      <c r="C116" s="48"/>
      <c r="D116" s="48"/>
      <c r="E116" s="48"/>
      <c r="F116" s="49"/>
      <c r="G116" s="48"/>
    </row>
    <row r="117" spans="1:7" ht="18" customHeight="1" x14ac:dyDescent="0.25">
      <c r="A117" s="50"/>
      <c r="B117" s="50"/>
      <c r="C117" s="50"/>
      <c r="D117" s="50"/>
      <c r="E117" s="50"/>
      <c r="F117" s="51"/>
      <c r="G117" s="50"/>
    </row>
    <row r="118" spans="1:7" ht="18" customHeight="1" x14ac:dyDescent="0.25">
      <c r="A118" s="48"/>
      <c r="B118" s="48"/>
      <c r="C118" s="48"/>
      <c r="D118" s="48"/>
      <c r="E118" s="48"/>
      <c r="F118" s="49"/>
      <c r="G118" s="48"/>
    </row>
    <row r="119" spans="1:7" ht="18" customHeight="1" x14ac:dyDescent="0.25">
      <c r="A119" s="50"/>
      <c r="B119" s="50"/>
      <c r="C119" s="50"/>
      <c r="D119" s="50"/>
      <c r="E119" s="50"/>
      <c r="F119" s="51"/>
      <c r="G119" s="50"/>
    </row>
    <row r="120" spans="1:7" ht="18" customHeight="1" x14ac:dyDescent="0.25">
      <c r="A120" s="48"/>
      <c r="B120" s="48"/>
      <c r="C120" s="48"/>
      <c r="D120" s="48"/>
      <c r="E120" s="48"/>
      <c r="F120" s="49"/>
      <c r="G120" s="48"/>
    </row>
    <row r="121" spans="1:7" ht="18" customHeight="1" x14ac:dyDescent="0.25">
      <c r="A121" s="50"/>
      <c r="B121" s="50"/>
      <c r="C121" s="50"/>
      <c r="D121" s="50"/>
      <c r="E121" s="50"/>
      <c r="F121" s="51"/>
      <c r="G121" s="50"/>
    </row>
    <row r="122" spans="1:7" ht="18" customHeight="1" x14ac:dyDescent="0.25">
      <c r="A122" s="48"/>
      <c r="B122" s="48"/>
      <c r="C122" s="48"/>
      <c r="D122" s="48"/>
      <c r="E122" s="48"/>
      <c r="F122" s="49"/>
      <c r="G122" s="48"/>
    </row>
    <row r="123" spans="1:7" ht="18" customHeight="1" x14ac:dyDescent="0.25">
      <c r="A123" s="50"/>
      <c r="B123" s="50"/>
      <c r="C123" s="50"/>
      <c r="D123" s="50"/>
      <c r="E123" s="50"/>
      <c r="F123" s="51"/>
      <c r="G123" s="50"/>
    </row>
    <row r="124" spans="1:7" ht="18" customHeight="1" x14ac:dyDescent="0.25">
      <c r="A124" s="48"/>
      <c r="B124" s="48"/>
      <c r="C124" s="48"/>
      <c r="D124" s="48"/>
      <c r="E124" s="48"/>
      <c r="F124" s="49"/>
      <c r="G124" s="48"/>
    </row>
    <row r="125" spans="1:7" ht="18" customHeight="1" x14ac:dyDescent="0.25">
      <c r="A125" s="50"/>
      <c r="B125" s="50"/>
      <c r="C125" s="50"/>
      <c r="D125" s="50"/>
      <c r="E125" s="50"/>
      <c r="F125" s="51"/>
      <c r="G125" s="50"/>
    </row>
    <row r="126" spans="1:7" ht="18" customHeight="1" x14ac:dyDescent="0.25">
      <c r="A126" s="48"/>
      <c r="B126" s="48"/>
      <c r="C126" s="48"/>
      <c r="D126" s="48"/>
      <c r="E126" s="48"/>
      <c r="F126" s="49"/>
      <c r="G126" s="48"/>
    </row>
    <row r="127" spans="1:7" ht="18" customHeight="1" x14ac:dyDescent="0.25">
      <c r="A127" s="50"/>
      <c r="B127" s="50"/>
      <c r="C127" s="50"/>
      <c r="D127" s="50"/>
      <c r="E127" s="50"/>
      <c r="F127" s="51"/>
      <c r="G127" s="50"/>
    </row>
    <row r="128" spans="1:7" ht="18" customHeight="1" x14ac:dyDescent="0.25">
      <c r="A128" s="48"/>
      <c r="B128" s="48"/>
      <c r="C128" s="48"/>
      <c r="D128" s="48"/>
      <c r="E128" s="48"/>
      <c r="F128" s="49"/>
      <c r="G128" s="48"/>
    </row>
    <row r="129" spans="1:7" ht="18" customHeight="1" x14ac:dyDescent="0.25">
      <c r="A129" s="50"/>
      <c r="B129" s="50"/>
      <c r="C129" s="50"/>
      <c r="D129" s="50"/>
      <c r="E129" s="50"/>
      <c r="F129" s="51"/>
      <c r="G129" s="50"/>
    </row>
    <row r="130" spans="1:7" ht="18" customHeight="1" x14ac:dyDescent="0.25">
      <c r="A130" s="48"/>
      <c r="B130" s="48"/>
      <c r="C130" s="48"/>
      <c r="D130" s="48"/>
      <c r="E130" s="48"/>
      <c r="F130" s="49"/>
      <c r="G130" s="48"/>
    </row>
    <row r="131" spans="1:7" ht="18" customHeight="1" x14ac:dyDescent="0.25">
      <c r="A131" s="50"/>
      <c r="B131" s="50"/>
      <c r="C131" s="50"/>
      <c r="D131" s="50"/>
      <c r="E131" s="50"/>
      <c r="F131" s="51"/>
      <c r="G131" s="50"/>
    </row>
    <row r="132" spans="1:7" ht="18" customHeight="1" x14ac:dyDescent="0.25">
      <c r="A132" s="48"/>
      <c r="B132" s="48"/>
      <c r="C132" s="48"/>
      <c r="D132" s="48"/>
      <c r="E132" s="48"/>
      <c r="F132" s="49"/>
      <c r="G132" s="48"/>
    </row>
    <row r="133" spans="1:7" ht="18" customHeight="1" x14ac:dyDescent="0.25">
      <c r="A133" s="50"/>
      <c r="B133" s="50"/>
      <c r="C133" s="50"/>
      <c r="D133" s="50"/>
      <c r="E133" s="50"/>
      <c r="F133" s="51"/>
      <c r="G133" s="50"/>
    </row>
    <row r="134" spans="1:7" ht="18" customHeight="1" x14ac:dyDescent="0.25">
      <c r="A134" s="48"/>
      <c r="B134" s="48"/>
      <c r="C134" s="48"/>
      <c r="D134" s="48"/>
      <c r="E134" s="48"/>
      <c r="F134" s="49"/>
      <c r="G134" s="48"/>
    </row>
    <row r="135" spans="1:7" ht="18" customHeight="1" x14ac:dyDescent="0.25">
      <c r="A135" s="50"/>
      <c r="B135" s="50"/>
      <c r="C135" s="50"/>
      <c r="D135" s="50"/>
      <c r="E135" s="50"/>
      <c r="F135" s="51"/>
      <c r="G135" s="50"/>
    </row>
    <row r="136" spans="1:7" ht="18" customHeight="1" x14ac:dyDescent="0.25">
      <c r="A136" s="48"/>
      <c r="B136" s="48"/>
      <c r="C136" s="48"/>
      <c r="D136" s="48"/>
      <c r="E136" s="48"/>
      <c r="F136" s="49"/>
      <c r="G136" s="48"/>
    </row>
    <row r="137" spans="1:7" ht="18" customHeight="1" x14ac:dyDescent="0.25">
      <c r="A137" s="50"/>
      <c r="B137" s="50"/>
      <c r="C137" s="50"/>
      <c r="D137" s="50"/>
      <c r="E137" s="50"/>
      <c r="F137" s="51"/>
      <c r="G137" s="50"/>
    </row>
    <row r="138" spans="1:7" ht="18" customHeight="1" x14ac:dyDescent="0.25">
      <c r="A138" s="48"/>
      <c r="B138" s="48"/>
      <c r="C138" s="48"/>
      <c r="D138" s="48"/>
      <c r="E138" s="48"/>
      <c r="F138" s="49"/>
      <c r="G138" s="48"/>
    </row>
    <row r="139" spans="1:7" ht="18" customHeight="1" x14ac:dyDescent="0.25">
      <c r="A139" s="50"/>
      <c r="B139" s="50"/>
      <c r="C139" s="50"/>
      <c r="D139" s="50"/>
      <c r="E139" s="50"/>
      <c r="F139" s="51"/>
      <c r="G139" s="50"/>
    </row>
    <row r="140" spans="1:7" ht="18" customHeight="1" x14ac:dyDescent="0.25">
      <c r="A140" s="48"/>
      <c r="B140" s="48"/>
      <c r="C140" s="48"/>
      <c r="D140" s="48"/>
      <c r="E140" s="48"/>
      <c r="F140" s="49"/>
      <c r="G140" s="48"/>
    </row>
    <row r="141" spans="1:7" ht="18" customHeight="1" x14ac:dyDescent="0.25">
      <c r="A141" s="50"/>
      <c r="B141" s="50"/>
      <c r="C141" s="50"/>
      <c r="D141" s="50"/>
      <c r="E141" s="50"/>
      <c r="F141" s="51"/>
      <c r="G141" s="50"/>
    </row>
    <row r="142" spans="1:7" ht="18" customHeight="1" x14ac:dyDescent="0.25">
      <c r="A142" s="48"/>
      <c r="B142" s="48"/>
      <c r="C142" s="48"/>
      <c r="D142" s="48"/>
      <c r="E142" s="48"/>
      <c r="F142" s="49"/>
      <c r="G142" s="48"/>
    </row>
    <row r="143" spans="1:7" ht="18" customHeight="1" x14ac:dyDescent="0.25">
      <c r="A143" s="50"/>
      <c r="B143" s="50"/>
      <c r="C143" s="50"/>
      <c r="D143" s="50"/>
      <c r="E143" s="50"/>
      <c r="F143" s="51"/>
      <c r="G143" s="50"/>
    </row>
    <row r="144" spans="1:7" ht="18" customHeight="1" x14ac:dyDescent="0.25">
      <c r="A144" s="48"/>
      <c r="B144" s="48"/>
      <c r="C144" s="48"/>
      <c r="D144" s="48"/>
      <c r="E144" s="48"/>
      <c r="F144" s="49"/>
      <c r="G144" s="48"/>
    </row>
    <row r="145" spans="1:7" ht="18" customHeight="1" x14ac:dyDescent="0.25">
      <c r="A145" s="50"/>
      <c r="B145" s="50"/>
      <c r="C145" s="50"/>
      <c r="D145" s="50"/>
      <c r="E145" s="50"/>
      <c r="F145" s="51"/>
      <c r="G145" s="50"/>
    </row>
    <row r="146" spans="1:7" ht="18" customHeight="1" x14ac:dyDescent="0.25">
      <c r="A146" s="48"/>
      <c r="B146" s="48"/>
      <c r="C146" s="48"/>
      <c r="D146" s="48"/>
      <c r="E146" s="48"/>
      <c r="F146" s="49"/>
      <c r="G146" s="48"/>
    </row>
    <row r="147" spans="1:7" ht="18" customHeight="1" x14ac:dyDescent="0.25">
      <c r="A147" s="50"/>
      <c r="B147" s="50"/>
      <c r="C147" s="50"/>
      <c r="D147" s="50"/>
      <c r="E147" s="50"/>
      <c r="F147" s="51"/>
      <c r="G147" s="50"/>
    </row>
    <row r="148" spans="1:7" ht="18" customHeight="1" x14ac:dyDescent="0.25">
      <c r="A148" s="48"/>
      <c r="B148" s="48"/>
      <c r="C148" s="48"/>
      <c r="D148" s="48"/>
      <c r="E148" s="48"/>
      <c r="F148" s="49"/>
      <c r="G148" s="48"/>
    </row>
    <row r="149" spans="1:7" ht="18" customHeight="1" x14ac:dyDescent="0.25">
      <c r="A149" s="50"/>
      <c r="B149" s="50"/>
      <c r="C149" s="50"/>
      <c r="D149" s="50"/>
      <c r="E149" s="50"/>
      <c r="F149" s="51"/>
      <c r="G149" s="50"/>
    </row>
    <row r="150" spans="1:7" ht="18" customHeight="1" x14ac:dyDescent="0.25">
      <c r="A150" s="48"/>
      <c r="B150" s="48"/>
      <c r="C150" s="48"/>
      <c r="D150" s="48"/>
      <c r="E150" s="48"/>
      <c r="F150" s="49"/>
      <c r="G150" s="48"/>
    </row>
    <row r="151" spans="1:7" ht="18" customHeight="1" x14ac:dyDescent="0.25">
      <c r="A151" s="50"/>
      <c r="B151" s="50"/>
      <c r="C151" s="50"/>
      <c r="D151" s="50"/>
      <c r="E151" s="50"/>
      <c r="F151" s="51"/>
      <c r="G151" s="50"/>
    </row>
    <row r="152" spans="1:7" ht="18" customHeight="1" x14ac:dyDescent="0.25">
      <c r="A152" s="48"/>
      <c r="B152" s="48"/>
      <c r="C152" s="48"/>
      <c r="D152" s="48"/>
      <c r="E152" s="48"/>
      <c r="F152" s="49"/>
      <c r="G152" s="48"/>
    </row>
    <row r="153" spans="1:7" ht="18" customHeight="1" x14ac:dyDescent="0.25">
      <c r="A153" s="50"/>
      <c r="B153" s="50"/>
      <c r="C153" s="50"/>
      <c r="D153" s="50"/>
      <c r="E153" s="50"/>
      <c r="F153" s="51"/>
      <c r="G153" s="50"/>
    </row>
    <row r="154" spans="1:7" ht="18" customHeight="1" x14ac:dyDescent="0.25">
      <c r="A154" s="48"/>
      <c r="B154" s="48"/>
      <c r="C154" s="48"/>
      <c r="D154" s="48"/>
      <c r="E154" s="48"/>
      <c r="F154" s="49"/>
      <c r="G154" s="48"/>
    </row>
    <row r="155" spans="1:7" ht="18" customHeight="1" x14ac:dyDescent="0.25">
      <c r="A155" s="50"/>
      <c r="B155" s="50"/>
      <c r="C155" s="50"/>
      <c r="D155" s="50"/>
      <c r="E155" s="50"/>
      <c r="F155" s="51"/>
      <c r="G155" s="50"/>
    </row>
    <row r="156" spans="1:7" ht="18" customHeight="1" x14ac:dyDescent="0.25">
      <c r="A156" s="48"/>
      <c r="B156" s="48"/>
      <c r="C156" s="48"/>
      <c r="D156" s="48"/>
      <c r="E156" s="48"/>
      <c r="F156" s="49"/>
      <c r="G156" s="48"/>
    </row>
    <row r="157" spans="1:7" ht="18" customHeight="1" x14ac:dyDescent="0.25">
      <c r="A157" s="50"/>
      <c r="B157" s="50"/>
      <c r="C157" s="50"/>
      <c r="D157" s="50"/>
      <c r="E157" s="50"/>
      <c r="F157" s="51"/>
      <c r="G157" s="50"/>
    </row>
    <row r="158" spans="1:7" ht="18" customHeight="1" x14ac:dyDescent="0.25">
      <c r="A158" s="48"/>
      <c r="B158" s="48"/>
      <c r="C158" s="48"/>
      <c r="D158" s="48"/>
      <c r="E158" s="48"/>
      <c r="F158" s="49"/>
      <c r="G158" s="48"/>
    </row>
    <row r="159" spans="1:7" ht="18" customHeight="1" x14ac:dyDescent="0.25">
      <c r="A159" s="50"/>
      <c r="B159" s="50"/>
      <c r="C159" s="50"/>
      <c r="D159" s="50"/>
      <c r="E159" s="50"/>
      <c r="F159" s="51"/>
      <c r="G159" s="50"/>
    </row>
    <row r="160" spans="1:7" ht="18" customHeight="1" x14ac:dyDescent="0.25">
      <c r="A160" s="48"/>
      <c r="B160" s="48"/>
      <c r="C160" s="48"/>
      <c r="D160" s="48"/>
      <c r="E160" s="48"/>
      <c r="F160" s="49"/>
      <c r="G160" s="48"/>
    </row>
    <row r="161" spans="1:7" ht="18" customHeight="1" x14ac:dyDescent="0.25">
      <c r="A161" s="50"/>
      <c r="B161" s="50"/>
      <c r="C161" s="50"/>
      <c r="D161" s="50"/>
      <c r="E161" s="50"/>
      <c r="F161" s="51"/>
      <c r="G161" s="50"/>
    </row>
    <row r="162" spans="1:7" ht="18" customHeight="1" x14ac:dyDescent="0.25">
      <c r="A162" s="48"/>
      <c r="B162" s="48"/>
      <c r="C162" s="48"/>
      <c r="D162" s="48"/>
      <c r="E162" s="48"/>
      <c r="F162" s="49"/>
      <c r="G162" s="48"/>
    </row>
    <row r="163" spans="1:7" ht="18" customHeight="1" x14ac:dyDescent="0.25">
      <c r="A163" s="50"/>
      <c r="B163" s="50"/>
      <c r="C163" s="50"/>
      <c r="D163" s="50"/>
      <c r="E163" s="50"/>
      <c r="F163" s="51"/>
      <c r="G163" s="50"/>
    </row>
    <row r="164" spans="1:7" ht="18" customHeight="1" x14ac:dyDescent="0.25">
      <c r="A164" s="48"/>
      <c r="B164" s="48"/>
      <c r="C164" s="48"/>
      <c r="D164" s="48"/>
      <c r="E164" s="48"/>
      <c r="F164" s="49"/>
      <c r="G164" s="48"/>
    </row>
    <row r="165" spans="1:7" ht="18" customHeight="1" x14ac:dyDescent="0.25">
      <c r="A165" s="50"/>
      <c r="B165" s="50"/>
      <c r="C165" s="50"/>
      <c r="D165" s="50"/>
      <c r="E165" s="50"/>
      <c r="F165" s="51"/>
      <c r="G165" s="50"/>
    </row>
    <row r="166" spans="1:7" ht="18" customHeight="1" x14ac:dyDescent="0.25">
      <c r="A166" s="48"/>
      <c r="B166" s="48"/>
      <c r="C166" s="48"/>
      <c r="D166" s="48"/>
      <c r="E166" s="48"/>
      <c r="F166" s="49"/>
      <c r="G166" s="48"/>
    </row>
    <row r="167" spans="1:7" ht="18" customHeight="1" x14ac:dyDescent="0.25">
      <c r="A167" s="50"/>
      <c r="B167" s="50"/>
      <c r="C167" s="50"/>
      <c r="D167" s="50"/>
      <c r="E167" s="50"/>
      <c r="F167" s="51"/>
      <c r="G167" s="50"/>
    </row>
    <row r="168" spans="1:7" ht="18" customHeight="1" x14ac:dyDescent="0.25">
      <c r="A168" s="48"/>
      <c r="B168" s="48"/>
      <c r="C168" s="48"/>
      <c r="D168" s="48"/>
      <c r="E168" s="48"/>
      <c r="F168" s="49"/>
      <c r="G168" s="48"/>
    </row>
    <row r="169" spans="1:7" ht="18" customHeight="1" x14ac:dyDescent="0.25">
      <c r="A169" s="50"/>
      <c r="B169" s="50"/>
      <c r="C169" s="50"/>
      <c r="D169" s="50"/>
      <c r="E169" s="50"/>
      <c r="F169" s="51"/>
      <c r="G169" s="50"/>
    </row>
    <row r="170" spans="1:7" ht="18" customHeight="1" x14ac:dyDescent="0.25">
      <c r="A170" s="48"/>
      <c r="B170" s="48"/>
      <c r="C170" s="48"/>
      <c r="D170" s="48"/>
      <c r="E170" s="48"/>
      <c r="F170" s="49"/>
      <c r="G170" s="48"/>
    </row>
    <row r="171" spans="1:7" ht="18" customHeight="1" x14ac:dyDescent="0.25">
      <c r="A171" s="50"/>
      <c r="B171" s="50"/>
      <c r="C171" s="50"/>
      <c r="D171" s="50"/>
      <c r="E171" s="50"/>
      <c r="F171" s="51"/>
      <c r="G171" s="50"/>
    </row>
    <row r="172" spans="1:7" ht="18" customHeight="1" x14ac:dyDescent="0.25">
      <c r="A172" s="48"/>
      <c r="B172" s="48"/>
      <c r="C172" s="48"/>
      <c r="D172" s="48"/>
      <c r="E172" s="48"/>
      <c r="F172" s="49"/>
      <c r="G172" s="48"/>
    </row>
    <row r="173" spans="1:7" ht="18" customHeight="1" x14ac:dyDescent="0.25">
      <c r="A173" s="50"/>
      <c r="B173" s="50"/>
      <c r="C173" s="50"/>
      <c r="D173" s="50"/>
      <c r="E173" s="50"/>
      <c r="F173" s="51"/>
      <c r="G173" s="50"/>
    </row>
    <row r="174" spans="1:7" ht="18" customHeight="1" x14ac:dyDescent="0.25">
      <c r="A174" s="48"/>
      <c r="B174" s="48"/>
      <c r="C174" s="48"/>
      <c r="D174" s="48"/>
      <c r="E174" s="48"/>
      <c r="F174" s="49"/>
      <c r="G174" s="48"/>
    </row>
    <row r="175" spans="1:7" ht="18" customHeight="1" x14ac:dyDescent="0.25">
      <c r="A175" s="50"/>
      <c r="B175" s="50"/>
      <c r="C175" s="50"/>
      <c r="D175" s="50"/>
      <c r="E175" s="50"/>
      <c r="F175" s="51"/>
      <c r="G175" s="50"/>
    </row>
    <row r="176" spans="1:7" ht="18" customHeight="1" x14ac:dyDescent="0.25">
      <c r="A176" s="48"/>
      <c r="B176" s="48"/>
      <c r="C176" s="48"/>
      <c r="D176" s="48"/>
      <c r="E176" s="48"/>
      <c r="F176" s="49"/>
      <c r="G176" s="48"/>
    </row>
    <row r="177" spans="1:7" ht="18" customHeight="1" x14ac:dyDescent="0.25">
      <c r="A177" s="50"/>
      <c r="B177" s="50"/>
      <c r="C177" s="50"/>
      <c r="D177" s="50"/>
      <c r="E177" s="50"/>
      <c r="F177" s="51"/>
      <c r="G177" s="50"/>
    </row>
    <row r="178" spans="1:7" ht="18" customHeight="1" x14ac:dyDescent="0.25">
      <c r="A178" s="48"/>
      <c r="B178" s="48"/>
      <c r="C178" s="48"/>
      <c r="D178" s="48"/>
      <c r="E178" s="48"/>
      <c r="F178" s="49"/>
      <c r="G178" s="48"/>
    </row>
    <row r="179" spans="1:7" ht="18" customHeight="1" x14ac:dyDescent="0.25">
      <c r="A179" s="50"/>
      <c r="B179" s="50"/>
      <c r="C179" s="50"/>
      <c r="D179" s="50"/>
      <c r="E179" s="50"/>
      <c r="F179" s="51"/>
      <c r="G179" s="50"/>
    </row>
    <row r="180" spans="1:7" ht="18" customHeight="1" x14ac:dyDescent="0.25">
      <c r="A180" s="48"/>
      <c r="B180" s="48"/>
      <c r="C180" s="48"/>
      <c r="D180" s="48"/>
      <c r="E180" s="48"/>
      <c r="F180" s="49"/>
      <c r="G180" s="48"/>
    </row>
    <row r="181" spans="1:7" ht="18" customHeight="1" x14ac:dyDescent="0.25">
      <c r="A181" s="50"/>
      <c r="B181" s="50"/>
      <c r="C181" s="50"/>
      <c r="D181" s="50"/>
      <c r="E181" s="50"/>
      <c r="F181" s="51"/>
      <c r="G181" s="50"/>
    </row>
    <row r="182" spans="1:7" ht="18" customHeight="1" x14ac:dyDescent="0.25">
      <c r="A182" s="48"/>
      <c r="B182" s="48"/>
      <c r="C182" s="48"/>
      <c r="D182" s="48"/>
      <c r="E182" s="48"/>
      <c r="F182" s="49"/>
      <c r="G182" s="48"/>
    </row>
    <row r="183" spans="1:7" ht="18" customHeight="1" x14ac:dyDescent="0.25">
      <c r="A183" s="50"/>
      <c r="B183" s="50"/>
      <c r="C183" s="50"/>
      <c r="D183" s="50"/>
      <c r="E183" s="50"/>
      <c r="F183" s="51"/>
      <c r="G183" s="50"/>
    </row>
    <row r="184" spans="1:7" ht="18" customHeight="1" x14ac:dyDescent="0.25">
      <c r="A184" s="48"/>
      <c r="B184" s="48"/>
      <c r="C184" s="48"/>
      <c r="D184" s="48"/>
      <c r="E184" s="48"/>
      <c r="F184" s="49"/>
      <c r="G184" s="48"/>
    </row>
    <row r="185" spans="1:7" ht="18" customHeight="1" x14ac:dyDescent="0.25">
      <c r="A185" s="50"/>
      <c r="B185" s="50"/>
      <c r="C185" s="50"/>
      <c r="D185" s="50"/>
      <c r="E185" s="50"/>
      <c r="F185" s="51"/>
      <c r="G185" s="50"/>
    </row>
    <row r="186" spans="1:7" ht="18" customHeight="1" x14ac:dyDescent="0.25">
      <c r="A186" s="48"/>
      <c r="B186" s="48"/>
      <c r="C186" s="48"/>
      <c r="D186" s="48"/>
      <c r="E186" s="48"/>
      <c r="F186" s="49"/>
      <c r="G186" s="48"/>
    </row>
    <row r="187" spans="1:7" ht="18" customHeight="1" x14ac:dyDescent="0.25">
      <c r="A187" s="50"/>
      <c r="B187" s="50"/>
      <c r="C187" s="50"/>
      <c r="D187" s="50"/>
      <c r="E187" s="50"/>
      <c r="F187" s="51"/>
      <c r="G187" s="50"/>
    </row>
    <row r="188" spans="1:7" ht="18" customHeight="1" x14ac:dyDescent="0.25">
      <c r="A188" s="48"/>
      <c r="B188" s="48"/>
      <c r="C188" s="48"/>
      <c r="D188" s="48"/>
      <c r="E188" s="48"/>
      <c r="F188" s="49"/>
      <c r="G188" s="48"/>
    </row>
    <row r="189" spans="1:7" ht="18" customHeight="1" x14ac:dyDescent="0.25">
      <c r="A189" s="50"/>
      <c r="B189" s="50"/>
      <c r="C189" s="50"/>
      <c r="D189" s="50"/>
      <c r="E189" s="50"/>
      <c r="F189" s="51"/>
      <c r="G189" s="50"/>
    </row>
    <row r="190" spans="1:7" ht="18" customHeight="1" x14ac:dyDescent="0.25">
      <c r="A190" s="48"/>
      <c r="B190" s="48"/>
      <c r="C190" s="48"/>
      <c r="D190" s="48"/>
      <c r="E190" s="48"/>
      <c r="F190" s="49"/>
      <c r="G190" s="48"/>
    </row>
    <row r="191" spans="1:7" ht="18" customHeight="1" x14ac:dyDescent="0.25">
      <c r="A191" s="50"/>
      <c r="B191" s="50"/>
      <c r="C191" s="50"/>
      <c r="D191" s="50"/>
      <c r="E191" s="50"/>
      <c r="F191" s="51"/>
      <c r="G191" s="50"/>
    </row>
    <row r="192" spans="1:7" ht="18" customHeight="1" x14ac:dyDescent="0.25">
      <c r="A192" s="48"/>
      <c r="B192" s="48"/>
      <c r="C192" s="48"/>
      <c r="D192" s="48"/>
      <c r="E192" s="48"/>
      <c r="F192" s="49"/>
      <c r="G192" s="48"/>
    </row>
    <row r="193" spans="1:7" ht="18" customHeight="1" x14ac:dyDescent="0.25">
      <c r="A193" s="50"/>
      <c r="B193" s="50"/>
      <c r="C193" s="50"/>
      <c r="D193" s="50"/>
      <c r="E193" s="50"/>
      <c r="F193" s="51"/>
      <c r="G193" s="50"/>
    </row>
    <row r="194" spans="1:7" ht="18" customHeight="1" x14ac:dyDescent="0.25">
      <c r="A194" s="48"/>
      <c r="B194" s="48"/>
      <c r="C194" s="48"/>
      <c r="D194" s="48"/>
      <c r="E194" s="48"/>
      <c r="F194" s="49"/>
      <c r="G194" s="48"/>
    </row>
    <row r="195" spans="1:7" ht="18" customHeight="1" x14ac:dyDescent="0.25">
      <c r="A195" s="50"/>
      <c r="B195" s="50"/>
      <c r="C195" s="50"/>
      <c r="D195" s="50"/>
      <c r="E195" s="50"/>
      <c r="F195" s="51"/>
      <c r="G195" s="50"/>
    </row>
    <row r="196" spans="1:7" ht="18" customHeight="1" x14ac:dyDescent="0.25">
      <c r="A196" s="48"/>
      <c r="B196" s="48"/>
      <c r="C196" s="48"/>
      <c r="D196" s="48"/>
      <c r="E196" s="48"/>
      <c r="F196" s="49"/>
      <c r="G196" s="48"/>
    </row>
    <row r="197" spans="1:7" ht="18" customHeight="1" x14ac:dyDescent="0.25">
      <c r="A197" s="50"/>
      <c r="B197" s="50"/>
      <c r="C197" s="50"/>
      <c r="D197" s="50"/>
      <c r="E197" s="50"/>
      <c r="F197" s="51"/>
      <c r="G197" s="50"/>
    </row>
    <row r="198" spans="1:7" ht="18" customHeight="1" x14ac:dyDescent="0.25">
      <c r="A198" s="48"/>
      <c r="B198" s="48"/>
      <c r="C198" s="48"/>
      <c r="D198" s="48"/>
      <c r="E198" s="48"/>
      <c r="F198" s="49"/>
      <c r="G198" s="48"/>
    </row>
    <row r="199" spans="1:7" ht="18" customHeight="1" x14ac:dyDescent="0.25">
      <c r="A199" s="50"/>
      <c r="B199" s="50"/>
      <c r="C199" s="50"/>
      <c r="D199" s="50"/>
      <c r="E199" s="50"/>
      <c r="F199" s="51"/>
      <c r="G199" s="50"/>
    </row>
    <row r="200" spans="1:7" ht="18" customHeight="1" x14ac:dyDescent="0.25">
      <c r="A200" s="48"/>
      <c r="B200" s="48"/>
      <c r="C200" s="48"/>
      <c r="D200" s="48"/>
      <c r="E200" s="48"/>
      <c r="F200" s="49"/>
      <c r="G200" s="48"/>
    </row>
    <row r="201" spans="1:7" ht="18" customHeight="1" x14ac:dyDescent="0.25">
      <c r="A201" s="50"/>
      <c r="B201" s="50"/>
      <c r="C201" s="50"/>
      <c r="D201" s="50"/>
      <c r="E201" s="50"/>
      <c r="F201" s="51"/>
      <c r="G201" s="50"/>
    </row>
    <row r="202" spans="1:7" ht="18" customHeight="1" x14ac:dyDescent="0.25">
      <c r="A202" s="48"/>
      <c r="B202" s="48"/>
      <c r="C202" s="48"/>
      <c r="D202" s="48"/>
      <c r="E202" s="48"/>
      <c r="F202" s="49"/>
      <c r="G202" s="48"/>
    </row>
    <row r="203" spans="1:7" ht="18" customHeight="1" x14ac:dyDescent="0.25">
      <c r="A203" s="50"/>
      <c r="B203" s="50"/>
      <c r="C203" s="50"/>
      <c r="D203" s="50"/>
      <c r="E203" s="50"/>
      <c r="F203" s="51"/>
      <c r="G203" s="50"/>
    </row>
  </sheetData>
  <sheetProtection insertRows="0" insertHyperlinks="0" sort="0" autoFilter="0"/>
  <mergeCells count="2">
    <mergeCell ref="A1:G1"/>
    <mergeCell ref="A2:G2"/>
  </mergeCells>
  <dataValidations count="7">
    <dataValidation type="custom" allowBlank="1" showInputMessage="1" promptTitle="🔷 Guardrail" prompt="Enter the Guardrail number (e.g. 'Guardrail 1'). Must match the checklist format." sqref="A3" xr:uid="{A1E2A9C4-7522-4433-BA8D-B94454F4DA94}">
      <formula1>TRUE</formula1>
    </dataValidation>
    <dataValidation type="custom" allowBlank="1" showInputMessage="1" promptTitle="📋 Req. #" prompt="Select the requirement number from the dropdown (e.g. 1.1.1). Drives the evidence count in the checklist." sqref="B3" xr:uid="{9CE5CBE0-C5D8-4DF8-86CA-8924E90C52EE}">
      <formula1>TRUE</formula1>
    </dataValidation>
    <dataValidation type="custom" allowBlank="1" showInputMessage="1" promptTitle="🔢 Evidence #" prompt="Number each evidence item sequentially per requirement (1, 2, 3). One row per item." sqref="C3" xr:uid="{320D073E-827A-4F9A-8C3B-6BF8837FEB48}">
      <formula1>TRUE</formula1>
    </dataValidation>
    <dataValidation type="custom" allowBlank="1" showInputMessage="1" promptTitle="📝 Evidence Description" prompt="Describe the evidence: what it is, what it demonstrates, when created and by whom." sqref="D3" xr:uid="{4CF6C760-DB07-4FE5-AD5B-0CBFDAF75612}">
      <formula1>TRUE</formula1>
    </dataValidation>
    <dataValidation type="custom" allowBlank="1" showInputMessage="1" promptTitle="🔗 Link / Reference" prompt="Paste a hyperlink or file reference for auditor traceability." sqref="E3" xr:uid="{8894375E-E137-4E60-9A32-37F9D29D9FD4}">
      <formula1>TRUE</formula1>
    </dataValidation>
    <dataValidation type="custom" allowBlank="1" showInputMessage="1" promptTitle="📅 Date Added" prompt="Date this evidence was logged (dd/mm/yyyy)." sqref="F3" xr:uid="{DDF7B2E6-236D-4320-A22B-17910B773698}">
      <formula1>TRUE</formula1>
    </dataValidation>
    <dataValidation type="custom" allowBlank="1" showInputMessage="1" promptTitle="👤 Added By" prompt="Full name and role of the person logging this evidence." sqref="G3" xr:uid="{9202F0B2-3B81-49A1-B47B-C30CE9760959}">
      <formula1>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r:uid="{B05CA7F4-ACD2-40C0-897E-4D8FD4055A27}">
          <x14:formula1>
            <xm:f>'VAISS Attestation Checklist'!$B$4:$B$93</xm:f>
          </x14:formula1>
          <xm:sqref>B4:B203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14999847407452621"/>
  </sheetPr>
  <dimension ref="B1:C26"/>
  <sheetViews>
    <sheetView zoomScaleNormal="100" workbookViewId="0">
      <selection activeCell="C35" sqref="C35"/>
    </sheetView>
  </sheetViews>
  <sheetFormatPr defaultColWidth="8.7109375" defaultRowHeight="15" x14ac:dyDescent="0.25"/>
  <cols>
    <col min="1" max="1" width="3" customWidth="1"/>
    <col min="2" max="2" width="30" customWidth="1"/>
    <col min="3" max="3" width="75" customWidth="1"/>
  </cols>
  <sheetData>
    <row r="1" spans="2:3" ht="18.75" x14ac:dyDescent="0.3">
      <c r="B1" s="42" t="s">
        <v>284</v>
      </c>
      <c r="C1" s="37"/>
    </row>
    <row r="2" spans="2:3" x14ac:dyDescent="0.25">
      <c r="B2" s="37"/>
      <c r="C2" s="37"/>
    </row>
    <row r="3" spans="2:3" x14ac:dyDescent="0.25">
      <c r="B3" s="16" t="s">
        <v>285</v>
      </c>
      <c r="C3" s="16" t="s">
        <v>33</v>
      </c>
    </row>
    <row r="4" spans="2:3" ht="36" x14ac:dyDescent="0.25">
      <c r="B4" s="43" t="s">
        <v>286</v>
      </c>
      <c r="C4" s="27" t="s">
        <v>287</v>
      </c>
    </row>
    <row r="5" spans="2:3" ht="24" x14ac:dyDescent="0.25">
      <c r="B5" s="43" t="s">
        <v>288</v>
      </c>
      <c r="C5" s="27" t="s">
        <v>289</v>
      </c>
    </row>
    <row r="6" spans="2:3" ht="24" x14ac:dyDescent="0.25">
      <c r="B6" s="43" t="s">
        <v>290</v>
      </c>
      <c r="C6" s="27" t="s">
        <v>291</v>
      </c>
    </row>
    <row r="7" spans="2:3" ht="24" x14ac:dyDescent="0.25">
      <c r="B7" s="43" t="s">
        <v>292</v>
      </c>
      <c r="C7" s="27" t="s">
        <v>293</v>
      </c>
    </row>
    <row r="8" spans="2:3" ht="24" x14ac:dyDescent="0.25">
      <c r="B8" s="43" t="s">
        <v>294</v>
      </c>
      <c r="C8" s="27" t="s">
        <v>295</v>
      </c>
    </row>
    <row r="9" spans="2:3" ht="24" x14ac:dyDescent="0.25">
      <c r="B9" s="43" t="s">
        <v>296</v>
      </c>
      <c r="C9" s="27" t="s">
        <v>297</v>
      </c>
    </row>
    <row r="10" spans="2:3" ht="24" x14ac:dyDescent="0.25">
      <c r="B10" s="43" t="s">
        <v>298</v>
      </c>
      <c r="C10" s="27" t="s">
        <v>299</v>
      </c>
    </row>
    <row r="11" spans="2:3" ht="24" x14ac:dyDescent="0.25">
      <c r="B11" s="43" t="s">
        <v>300</v>
      </c>
      <c r="C11" s="27" t="s">
        <v>301</v>
      </c>
    </row>
    <row r="12" spans="2:3" ht="24" x14ac:dyDescent="0.25">
      <c r="B12" s="43" t="s">
        <v>302</v>
      </c>
      <c r="C12" s="27" t="s">
        <v>303</v>
      </c>
    </row>
    <row r="13" spans="2:3" ht="24" x14ac:dyDescent="0.25">
      <c r="B13" s="43" t="s">
        <v>304</v>
      </c>
      <c r="C13" s="27" t="s">
        <v>305</v>
      </c>
    </row>
    <row r="14" spans="2:3" ht="24" x14ac:dyDescent="0.25">
      <c r="B14" s="43" t="s">
        <v>306</v>
      </c>
      <c r="C14" s="27" t="s">
        <v>307</v>
      </c>
    </row>
    <row r="15" spans="2:3" ht="24" x14ac:dyDescent="0.25">
      <c r="B15" s="43" t="s">
        <v>64</v>
      </c>
      <c r="C15" s="27" t="s">
        <v>308</v>
      </c>
    </row>
    <row r="16" spans="2:3" ht="24" x14ac:dyDescent="0.25">
      <c r="B16" s="43" t="s">
        <v>309</v>
      </c>
      <c r="C16" s="27" t="s">
        <v>310</v>
      </c>
    </row>
    <row r="17" spans="2:3" x14ac:dyDescent="0.25">
      <c r="B17" s="43" t="s">
        <v>311</v>
      </c>
      <c r="C17" s="27" t="s">
        <v>312</v>
      </c>
    </row>
    <row r="18" spans="2:3" ht="24" x14ac:dyDescent="0.25">
      <c r="B18" s="43" t="s">
        <v>313</v>
      </c>
      <c r="C18" s="27" t="s">
        <v>314</v>
      </c>
    </row>
    <row r="19" spans="2:3" ht="24" x14ac:dyDescent="0.25">
      <c r="B19" s="43" t="s">
        <v>315</v>
      </c>
      <c r="C19" s="27" t="s">
        <v>316</v>
      </c>
    </row>
    <row r="20" spans="2:3" ht="24" x14ac:dyDescent="0.25">
      <c r="B20" s="43" t="s">
        <v>317</v>
      </c>
      <c r="C20" s="27" t="s">
        <v>318</v>
      </c>
    </row>
    <row r="21" spans="2:3" x14ac:dyDescent="0.25">
      <c r="B21" s="43" t="s">
        <v>319</v>
      </c>
      <c r="C21" s="27" t="s">
        <v>320</v>
      </c>
    </row>
    <row r="22" spans="2:3" ht="24" x14ac:dyDescent="0.25">
      <c r="B22" s="43" t="s">
        <v>321</v>
      </c>
      <c r="C22" s="27" t="s">
        <v>322</v>
      </c>
    </row>
    <row r="23" spans="2:3" ht="24" x14ac:dyDescent="0.25">
      <c r="B23" s="43" t="s">
        <v>323</v>
      </c>
      <c r="C23" s="27" t="s">
        <v>324</v>
      </c>
    </row>
    <row r="24" spans="2:3" ht="24" x14ac:dyDescent="0.25">
      <c r="B24" s="43" t="s">
        <v>325</v>
      </c>
      <c r="C24" s="27" t="s">
        <v>326</v>
      </c>
    </row>
    <row r="25" spans="2:3" ht="24" x14ac:dyDescent="0.25">
      <c r="B25" s="43" t="s">
        <v>327</v>
      </c>
      <c r="C25" s="27" t="s">
        <v>328</v>
      </c>
    </row>
    <row r="26" spans="2:3" ht="24" x14ac:dyDescent="0.25">
      <c r="B26" s="43" t="s">
        <v>329</v>
      </c>
      <c r="C26" s="27" t="s">
        <v>330</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How to Use</vt:lpstr>
      <vt:lpstr>Data Validation</vt:lpstr>
      <vt:lpstr>Dashboard</vt:lpstr>
      <vt:lpstr>VAISS Attestation Checklist</vt:lpstr>
      <vt:lpstr>Evidence Log</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thong leakmotta</cp:lastModifiedBy>
  <cp:revision>0</cp:revision>
  <dcterms:created xsi:type="dcterms:W3CDTF">2026-03-19T07:46:02Z</dcterms:created>
  <dcterms:modified xsi:type="dcterms:W3CDTF">2026-03-19T09:41:11Z</dcterms:modified>
  <dc:language>en-US</dc:language>
</cp:coreProperties>
</file>